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V. H Družstva" sheetId="1" r:id="rId1"/>
    <sheet name="V.h jednotlivci" sheetId="2" r:id="rId2"/>
    <sheet name="V.D Družstva" sheetId="3" r:id="rId3"/>
    <sheet name="V.D jednotlivci" sheetId="4" r:id="rId4"/>
  </sheets>
  <definedNames/>
  <calcPr fullCalcOnLoad="1"/>
</workbook>
</file>

<file path=xl/sharedStrings.xml><?xml version="1.0" encoding="utf-8"?>
<sst xmlns="http://schemas.openxmlformats.org/spreadsheetml/2006/main" count="312" uniqueCount="140">
  <si>
    <t>poř.</t>
  </si>
  <si>
    <t>příjmení, jméno</t>
  </si>
  <si>
    <t>škola</t>
  </si>
  <si>
    <t>Tlak s činkou</t>
  </si>
  <si>
    <t>Trojskok</t>
  </si>
  <si>
    <t>Shyby</t>
  </si>
  <si>
    <t>Svisy</t>
  </si>
  <si>
    <t>Body jed.</t>
  </si>
  <si>
    <t>Pořadí družstva</t>
  </si>
  <si>
    <t>výkon</t>
  </si>
  <si>
    <t>body</t>
  </si>
  <si>
    <t>příjmení</t>
  </si>
  <si>
    <t>ročník</t>
  </si>
  <si>
    <t>Šplh</t>
  </si>
  <si>
    <t>Body</t>
  </si>
  <si>
    <t>Pořadí</t>
  </si>
  <si>
    <t>Celkem bodů</t>
  </si>
  <si>
    <t>pořadí družstva</t>
  </si>
  <si>
    <t>jméno</t>
  </si>
  <si>
    <t>nar.</t>
  </si>
  <si>
    <t xml:space="preserve"> jednotlivců</t>
  </si>
  <si>
    <t xml:space="preserve"> družstva</t>
  </si>
  <si>
    <t>Silový čtyřboj - dívky kategorie 5</t>
  </si>
  <si>
    <t>Hod</t>
  </si>
  <si>
    <t>Sedy-lehy</t>
  </si>
  <si>
    <t>Kategorie:          V. dívky</t>
  </si>
  <si>
    <t>Body jednot.</t>
  </si>
  <si>
    <t>Kategorie:         V. dívky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</si>
  <si>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</si>
  <si>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</si>
  <si>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</si>
  <si>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</si>
  <si>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</si>
  <si>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</si>
  <si>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</si>
  <si>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</si>
  <si>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</si>
  <si>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</si>
  <si>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</si>
  <si>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</si>
  <si>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</si>
  <si>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</si>
  <si>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</si>
  <si>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</si>
  <si>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</si>
  <si>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</si>
  <si>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</si>
  <si>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</si>
  <si>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</si>
  <si>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</si>
  <si>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</si>
  <si>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</si>
  <si>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</si>
  <si>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</si>
  <si>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</si>
  <si>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</si>
  <si>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</si>
  <si>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</si>
  <si>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</si>
  <si>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</si>
  <si>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</si>
  <si>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</si>
  <si>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</si>
  <si>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</si>
  <si>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</si>
  <si>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</si>
  <si>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</si>
  <si>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</si>
  <si>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</si>
  <si>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</si>
  <si>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</si>
  <si>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</si>
  <si>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</si>
  <si>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</si>
  <si>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</si>
  <si>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</si>
  <si>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</si>
  <si>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</si>
  <si>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</si>
  <si>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</si>
  <si>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</si>
  <si>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</si>
  <si>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</si>
  <si>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</si>
  <si>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</si>
  <si>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</si>
  <si>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</si>
  <si>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</si>
  <si>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Kategorie:         V. chlapci</t>
  </si>
  <si>
    <t>Tlaky s činkou</t>
  </si>
  <si>
    <t>Výsledková listina  silového čtyřboje</t>
  </si>
  <si>
    <t xml:space="preserve">Místo konání :    </t>
  </si>
  <si>
    <t>roč. nar.</t>
  </si>
  <si>
    <t>Silový čtyřboj - chlapci kategorie V.</t>
  </si>
  <si>
    <t xml:space="preserve">Kategorie:         </t>
  </si>
  <si>
    <t xml:space="preserve"> V. hoši</t>
  </si>
  <si>
    <t>ročník nar.</t>
  </si>
  <si>
    <t>Podhorná Hana</t>
  </si>
  <si>
    <t>Sedláková Iva</t>
  </si>
  <si>
    <t>Brandová Pamela</t>
  </si>
  <si>
    <t>Gymnázium Moravská Třebová</t>
  </si>
  <si>
    <t>Kobelka Martin</t>
  </si>
  <si>
    <t>Horák Patrik</t>
  </si>
  <si>
    <t>Novotný Pavel</t>
  </si>
  <si>
    <t>Pospíšil Ondřej</t>
  </si>
  <si>
    <r>
      <t xml:space="preserve">Místo konání </t>
    </r>
    <r>
      <rPr>
        <b/>
        <sz val="9"/>
        <rFont val="Arial CE"/>
        <family val="2"/>
      </rPr>
      <t>:    Gymnázium Moravská Třebová</t>
    </r>
  </si>
  <si>
    <r>
      <t>Datum:</t>
    </r>
    <r>
      <rPr>
        <b/>
        <sz val="9"/>
        <rFont val="Arial CE"/>
        <family val="2"/>
      </rPr>
      <t xml:space="preserve">            3.4.2014  </t>
    </r>
  </si>
  <si>
    <r>
      <t xml:space="preserve">Místo konání </t>
    </r>
    <r>
      <rPr>
        <b/>
        <sz val="9"/>
        <rFont val="Arial CE"/>
        <family val="2"/>
      </rPr>
      <t>:   Gymnázium Moravská Třebová</t>
    </r>
  </si>
  <si>
    <r>
      <t xml:space="preserve">Místo konání </t>
    </r>
    <r>
      <rPr>
        <sz val="8"/>
        <rFont val="Arial CE"/>
        <family val="2"/>
      </rPr>
      <t xml:space="preserve">:   Gymnázium Moravská Třebová </t>
    </r>
  </si>
  <si>
    <t>Gymnázium K.V.Raise Hlinsko</t>
  </si>
  <si>
    <t>Heger Filip</t>
  </si>
  <si>
    <t>Novák Filip</t>
  </si>
  <si>
    <t>Přikryl David</t>
  </si>
  <si>
    <t>Skokan Petr</t>
  </si>
  <si>
    <t>Lebduška Filip</t>
  </si>
  <si>
    <t>Enkbold Telmen</t>
  </si>
  <si>
    <r>
      <t>Datum:</t>
    </r>
    <r>
      <rPr>
        <b/>
        <sz val="9"/>
        <rFont val="Arial CE"/>
        <family val="2"/>
      </rPr>
      <t xml:space="preserve">        26.3.2015      </t>
    </r>
  </si>
  <si>
    <t>Mačát Václav</t>
  </si>
  <si>
    <t>VSŠ a VOŠ MO Moravská Třebová</t>
  </si>
  <si>
    <t>Novák Karel</t>
  </si>
  <si>
    <t>Gymnázium K.V.Raise, Hlinsko</t>
  </si>
  <si>
    <t>Picek Michal</t>
  </si>
  <si>
    <t>Pršala Kryštof</t>
  </si>
  <si>
    <t>Dostál Boris</t>
  </si>
  <si>
    <t>SPŠE a VOŠ Pardubice</t>
  </si>
  <si>
    <t xml:space="preserve">Datum:       26.3.2015       </t>
  </si>
  <si>
    <t>Dlouhý František</t>
  </si>
  <si>
    <t>SPŠE  a VOŠ Pardubice</t>
  </si>
  <si>
    <t>Baláková Renata</t>
  </si>
  <si>
    <t>Gerišerová Adéla</t>
  </si>
  <si>
    <t>Dudlíčková Tereza</t>
  </si>
  <si>
    <t>Chlumová Vendula</t>
  </si>
  <si>
    <t>Chlumovbá Vendula</t>
  </si>
  <si>
    <t>VSŠ  a VOŠ MO Moravská Třebová</t>
  </si>
  <si>
    <t>Bambušková Ivona</t>
  </si>
  <si>
    <r>
      <t>Datum:</t>
    </r>
    <r>
      <rPr>
        <sz val="8"/>
        <rFont val="Arial CE"/>
        <family val="2"/>
      </rPr>
      <t xml:space="preserve">        26.3.2015      </t>
    </r>
  </si>
  <si>
    <t>Pavliš Vojtěch</t>
  </si>
  <si>
    <t>VSŠaVOŠ MO Moravská Třebová</t>
  </si>
  <si>
    <t>Novotý Pavel</t>
  </si>
  <si>
    <t>VSŠ a VOŠ MOMoravská Třebová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</si>
</sst>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i/>
      <sz val="9"/>
      <name val="Arial CE"/>
      <family val="2"/>
    </font>
    <font>
      <sz val="8"/>
      <color indexed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color indexed="48"/>
      <name val="Arial"/>
      <family val="2"/>
    </font>
    <font>
      <sz val="8"/>
      <name val="Calibri"/>
      <family val="2"/>
    </font>
    <font>
      <b/>
      <sz val="14"/>
      <name val="Arial CE"/>
      <family val="2"/>
    </font>
    <font>
      <sz val="6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b/>
      <sz val="6"/>
      <name val="Arial CE"/>
      <family val="2"/>
    </font>
    <font>
      <b/>
      <sz val="6"/>
      <color indexed="12"/>
      <name val="Arial CE"/>
      <family val="2"/>
    </font>
    <font>
      <sz val="6"/>
      <color indexed="8"/>
      <name val="Calibri"/>
      <family val="2"/>
    </font>
    <font>
      <b/>
      <sz val="11"/>
      <name val="Arial CE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8"/>
      <name val="Arial CE"/>
      <family val="2"/>
    </font>
    <font>
      <sz val="6"/>
      <color indexed="12"/>
      <name val="Arial CE"/>
      <family val="2"/>
    </font>
    <font>
      <sz val="6"/>
      <color indexed="10"/>
      <name val="Arial CE"/>
      <family val="2"/>
    </font>
    <font>
      <b/>
      <sz val="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  <xf numFmtId="0" fontId="3" fillId="9" borderId="0" applyNumberFormat="0" applyBorder="0" applyAlignment="0" applyProtection="0"/>
    <xf numFmtId="0" fontId="4" fillId="37" borderId="1" applyNumberFormat="0" applyAlignment="0" applyProtection="0"/>
    <xf numFmtId="0" fontId="47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8" borderId="6" applyNumberFormat="0" applyAlignment="0" applyProtection="0"/>
    <xf numFmtId="0" fontId="48" fillId="39" borderId="0" applyNumberFormat="0" applyBorder="0" applyAlignment="0" applyProtection="0"/>
    <xf numFmtId="0" fontId="11" fillId="13" borderId="1" applyNumberFormat="0" applyAlignment="0" applyProtection="0"/>
    <xf numFmtId="0" fontId="49" fillId="40" borderId="7" applyNumberFormat="0" applyAlignment="0" applyProtection="0"/>
    <xf numFmtId="0" fontId="1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54" fillId="42" borderId="0" applyNumberFormat="0" applyBorder="0" applyAlignment="0" applyProtection="0"/>
    <xf numFmtId="0" fontId="0" fillId="43" borderId="12" applyNumberFormat="0" applyAlignment="0" applyProtection="0"/>
    <xf numFmtId="0" fontId="14" fillId="37" borderId="13" applyNumberFormat="0" applyAlignment="0" applyProtection="0"/>
    <xf numFmtId="0" fontId="0" fillId="44" borderId="14" applyNumberFormat="0" applyFont="0" applyAlignment="0" applyProtection="0"/>
    <xf numFmtId="9" fontId="1" fillId="0" borderId="0" applyFill="0" applyBorder="0" applyAlignment="0" applyProtection="0"/>
    <xf numFmtId="0" fontId="55" fillId="0" borderId="15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8" fillId="46" borderId="17" applyNumberFormat="0" applyAlignment="0" applyProtection="0"/>
    <xf numFmtId="0" fontId="59" fillId="47" borderId="17" applyNumberFormat="0" applyAlignment="0" applyProtection="0"/>
    <xf numFmtId="0" fontId="60" fillId="47" borderId="18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</cellStyleXfs>
  <cellXfs count="350">
    <xf numFmtId="0" fontId="0" fillId="0" borderId="0" xfId="0" applyAlignment="1">
      <alignment/>
    </xf>
    <xf numFmtId="164" fontId="23" fillId="0" borderId="19" xfId="0" applyNumberFormat="1" applyFont="1" applyBorder="1" applyAlignment="1" applyProtection="1">
      <alignment/>
      <protection/>
    </xf>
    <xf numFmtId="1" fontId="19" fillId="0" borderId="20" xfId="0" applyNumberFormat="1" applyFont="1" applyBorder="1" applyAlignment="1" applyProtection="1">
      <alignment horizontal="center"/>
      <protection locked="0"/>
    </xf>
    <xf numFmtId="1" fontId="23" fillId="0" borderId="21" xfId="0" applyNumberFormat="1" applyFont="1" applyBorder="1" applyAlignment="1" applyProtection="1">
      <alignment horizontal="center"/>
      <protection/>
    </xf>
    <xf numFmtId="1" fontId="19" fillId="0" borderId="22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/>
      <protection/>
    </xf>
    <xf numFmtId="1" fontId="19" fillId="0" borderId="2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9" fillId="0" borderId="24" xfId="0" applyFont="1" applyBorder="1" applyAlignment="1">
      <alignment/>
    </xf>
    <xf numFmtId="164" fontId="23" fillId="0" borderId="25" xfId="0" applyNumberFormat="1" applyFont="1" applyBorder="1" applyAlignment="1" applyProtection="1">
      <alignment/>
      <protection/>
    </xf>
    <xf numFmtId="1" fontId="19" fillId="0" borderId="26" xfId="0" applyNumberFormat="1" applyFont="1" applyBorder="1" applyAlignment="1" applyProtection="1">
      <alignment horizontal="center"/>
      <protection locked="0"/>
    </xf>
    <xf numFmtId="1" fontId="23" fillId="0" borderId="27" xfId="0" applyNumberFormat="1" applyFont="1" applyBorder="1" applyAlignment="1" applyProtection="1">
      <alignment horizontal="center"/>
      <protection/>
    </xf>
    <xf numFmtId="1" fontId="19" fillId="0" borderId="28" xfId="0" applyNumberFormat="1" applyFont="1" applyBorder="1" applyAlignment="1" applyProtection="1">
      <alignment horizontal="center"/>
      <protection locked="0"/>
    </xf>
    <xf numFmtId="1" fontId="23" fillId="0" borderId="25" xfId="0" applyNumberFormat="1" applyFont="1" applyBorder="1" applyAlignment="1" applyProtection="1">
      <alignment horizontal="center"/>
      <protection/>
    </xf>
    <xf numFmtId="1" fontId="19" fillId="0" borderId="29" xfId="0" applyNumberFormat="1" applyFont="1" applyBorder="1" applyAlignment="1" applyProtection="1">
      <alignment horizontal="center"/>
      <protection locked="0"/>
    </xf>
    <xf numFmtId="0" fontId="19" fillId="0" borderId="30" xfId="0" applyFont="1" applyBorder="1" applyAlignment="1">
      <alignment/>
    </xf>
    <xf numFmtId="1" fontId="19" fillId="0" borderId="31" xfId="0" applyNumberFormat="1" applyFont="1" applyBorder="1" applyAlignment="1" applyProtection="1">
      <alignment horizontal="center"/>
      <protection locked="0"/>
    </xf>
    <xf numFmtId="1" fontId="23" fillId="0" borderId="32" xfId="0" applyNumberFormat="1" applyFont="1" applyBorder="1" applyAlignment="1" applyProtection="1">
      <alignment horizontal="center"/>
      <protection/>
    </xf>
    <xf numFmtId="1" fontId="19" fillId="0" borderId="33" xfId="0" applyNumberFormat="1" applyFont="1" applyBorder="1" applyAlignment="1" applyProtection="1">
      <alignment horizontal="center"/>
      <protection locked="0"/>
    </xf>
    <xf numFmtId="1" fontId="23" fillId="0" borderId="34" xfId="0" applyNumberFormat="1" applyFont="1" applyBorder="1" applyAlignment="1" applyProtection="1">
      <alignment horizontal="center"/>
      <protection/>
    </xf>
    <xf numFmtId="1" fontId="19" fillId="0" borderId="35" xfId="0" applyNumberFormat="1" applyFont="1" applyBorder="1" applyAlignment="1" applyProtection="1">
      <alignment horizontal="center"/>
      <protection locked="0"/>
    </xf>
    <xf numFmtId="1" fontId="23" fillId="0" borderId="36" xfId="0" applyNumberFormat="1" applyFont="1" applyBorder="1" applyAlignment="1" applyProtection="1">
      <alignment horizontal="center"/>
      <protection/>
    </xf>
    <xf numFmtId="1" fontId="23" fillId="0" borderId="37" xfId="0" applyNumberFormat="1" applyFont="1" applyBorder="1" applyAlignment="1" applyProtection="1">
      <alignment horizontal="center"/>
      <protection/>
    </xf>
    <xf numFmtId="0" fontId="22" fillId="0" borderId="29" xfId="0" applyFont="1" applyBorder="1" applyAlignment="1">
      <alignment/>
    </xf>
    <xf numFmtId="1" fontId="19" fillId="0" borderId="28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164" fontId="25" fillId="0" borderId="0" xfId="0" applyNumberFormat="1" applyFont="1" applyBorder="1" applyAlignment="1" applyProtection="1">
      <alignment/>
      <protection/>
    </xf>
    <xf numFmtId="2" fontId="21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1" fontId="19" fillId="0" borderId="22" xfId="0" applyNumberFormat="1" applyFont="1" applyBorder="1" applyAlignment="1" applyProtection="1">
      <alignment/>
      <protection locked="0"/>
    </xf>
    <xf numFmtId="1" fontId="19" fillId="0" borderId="38" xfId="0" applyNumberFormat="1" applyFont="1" applyBorder="1" applyAlignment="1" applyProtection="1">
      <alignment/>
      <protection locked="0"/>
    </xf>
    <xf numFmtId="1" fontId="28" fillId="0" borderId="19" xfId="0" applyNumberFormat="1" applyFont="1" applyBorder="1" applyAlignment="1" applyProtection="1">
      <alignment/>
      <protection locked="0"/>
    </xf>
    <xf numFmtId="1" fontId="19" fillId="0" borderId="28" xfId="0" applyNumberFormat="1" applyFont="1" applyBorder="1" applyAlignment="1" applyProtection="1">
      <alignment/>
      <protection locked="0"/>
    </xf>
    <xf numFmtId="1" fontId="19" fillId="0" borderId="39" xfId="0" applyNumberFormat="1" applyFont="1" applyBorder="1" applyAlignment="1" applyProtection="1">
      <alignment/>
      <protection locked="0"/>
    </xf>
    <xf numFmtId="1" fontId="28" fillId="0" borderId="25" xfId="0" applyNumberFormat="1" applyFont="1" applyBorder="1" applyAlignment="1" applyProtection="1">
      <alignment/>
      <protection locked="0"/>
    </xf>
    <xf numFmtId="1" fontId="19" fillId="0" borderId="33" xfId="0" applyNumberFormat="1" applyFont="1" applyBorder="1" applyAlignment="1" applyProtection="1">
      <alignment/>
      <protection locked="0"/>
    </xf>
    <xf numFmtId="1" fontId="19" fillId="0" borderId="40" xfId="0" applyNumberFormat="1" applyFont="1" applyBorder="1" applyAlignment="1" applyProtection="1">
      <alignment/>
      <protection locked="0"/>
    </xf>
    <xf numFmtId="1" fontId="28" fillId="0" borderId="34" xfId="0" applyNumberFormat="1" applyFont="1" applyBorder="1" applyAlignment="1" applyProtection="1">
      <alignment/>
      <protection locked="0"/>
    </xf>
    <xf numFmtId="1" fontId="19" fillId="0" borderId="20" xfId="0" applyNumberFormat="1" applyFont="1" applyBorder="1" applyAlignment="1" applyProtection="1">
      <alignment/>
      <protection locked="0"/>
    </xf>
    <xf numFmtId="1" fontId="19" fillId="0" borderId="26" xfId="0" applyNumberFormat="1" applyFont="1" applyBorder="1" applyAlignment="1" applyProtection="1">
      <alignment/>
      <protection locked="0"/>
    </xf>
    <xf numFmtId="1" fontId="19" fillId="0" borderId="31" xfId="0" applyNumberFormat="1" applyFont="1" applyBorder="1" applyAlignment="1" applyProtection="1">
      <alignment/>
      <protection locked="0"/>
    </xf>
    <xf numFmtId="49" fontId="19" fillId="0" borderId="41" xfId="0" applyNumberFormat="1" applyFont="1" applyBorder="1" applyAlignment="1" applyProtection="1">
      <alignment vertical="center"/>
      <protection/>
    </xf>
    <xf numFmtId="49" fontId="19" fillId="0" borderId="42" xfId="0" applyNumberFormat="1" applyFont="1" applyBorder="1" applyAlignment="1" applyProtection="1">
      <alignment vertical="center"/>
      <protection/>
    </xf>
    <xf numFmtId="49" fontId="19" fillId="0" borderId="43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 applyProtection="1">
      <alignment/>
      <protection/>
    </xf>
    <xf numFmtId="1" fontId="18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 applyProtection="1">
      <alignment/>
      <protection/>
    </xf>
    <xf numFmtId="2" fontId="21" fillId="0" borderId="38" xfId="0" applyNumberFormat="1" applyFont="1" applyBorder="1" applyAlignment="1" applyProtection="1">
      <alignment horizontal="center"/>
      <protection/>
    </xf>
    <xf numFmtId="2" fontId="21" fillId="0" borderId="39" xfId="0" applyNumberFormat="1" applyFont="1" applyBorder="1" applyAlignment="1" applyProtection="1">
      <alignment horizontal="center"/>
      <protection/>
    </xf>
    <xf numFmtId="2" fontId="21" fillId="0" borderId="40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49" fontId="19" fillId="0" borderId="44" xfId="0" applyNumberFormat="1" applyFont="1" applyBorder="1" applyAlignment="1" applyProtection="1">
      <alignment vertical="center"/>
      <protection/>
    </xf>
    <xf numFmtId="49" fontId="19" fillId="0" borderId="24" xfId="0" applyNumberFormat="1" applyFont="1" applyBorder="1" applyAlignment="1" applyProtection="1">
      <alignment vertical="center"/>
      <protection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2" fontId="23" fillId="0" borderId="47" xfId="0" applyNumberFormat="1" applyFont="1" applyBorder="1" applyAlignment="1" applyProtection="1">
      <alignment horizontal="center"/>
      <protection/>
    </xf>
    <xf numFmtId="2" fontId="23" fillId="0" borderId="36" xfId="0" applyNumberFormat="1" applyFont="1" applyBorder="1" applyAlignment="1" applyProtection="1">
      <alignment horizontal="center"/>
      <protection/>
    </xf>
    <xf numFmtId="2" fontId="23" fillId="0" borderId="37" xfId="0" applyNumberFormat="1" applyFont="1" applyBorder="1" applyAlignment="1" applyProtection="1">
      <alignment horizontal="center"/>
      <protection/>
    </xf>
    <xf numFmtId="2" fontId="23" fillId="0" borderId="29" xfId="0" applyNumberFormat="1" applyFont="1" applyBorder="1" applyAlignment="1" applyProtection="1">
      <alignment horizontal="center"/>
      <protection/>
    </xf>
    <xf numFmtId="0" fontId="19" fillId="0" borderId="48" xfId="0" applyFont="1" applyBorder="1" applyAlignment="1">
      <alignment horizontal="center" vertical="center"/>
    </xf>
    <xf numFmtId="2" fontId="19" fillId="0" borderId="48" xfId="0" applyNumberFormat="1" applyFont="1" applyBorder="1" applyAlignment="1" applyProtection="1">
      <alignment/>
      <protection locked="0"/>
    </xf>
    <xf numFmtId="0" fontId="19" fillId="0" borderId="49" xfId="0" applyFont="1" applyBorder="1" applyAlignment="1">
      <alignment horizontal="center" vertical="center"/>
    </xf>
    <xf numFmtId="2" fontId="19" fillId="0" borderId="49" xfId="0" applyNumberFormat="1" applyFont="1" applyBorder="1" applyAlignment="1" applyProtection="1">
      <alignment/>
      <protection locked="0"/>
    </xf>
    <xf numFmtId="0" fontId="19" fillId="0" borderId="50" xfId="0" applyFont="1" applyBorder="1" applyAlignment="1">
      <alignment horizontal="center" vertical="center"/>
    </xf>
    <xf numFmtId="2" fontId="19" fillId="0" borderId="50" xfId="0" applyNumberFormat="1" applyFont="1" applyBorder="1" applyAlignment="1" applyProtection="1">
      <alignment/>
      <protection locked="0"/>
    </xf>
    <xf numFmtId="0" fontId="19" fillId="0" borderId="51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2" fillId="0" borderId="53" xfId="0" applyFont="1" applyBorder="1" applyAlignment="1">
      <alignment/>
    </xf>
    <xf numFmtId="1" fontId="19" fillId="0" borderId="29" xfId="0" applyNumberFormat="1" applyFont="1" applyBorder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50" xfId="0" applyFont="1" applyBorder="1" applyAlignment="1">
      <alignment/>
    </xf>
    <xf numFmtId="0" fontId="22" fillId="0" borderId="48" xfId="0" applyFont="1" applyBorder="1" applyAlignment="1">
      <alignment horizontal="center"/>
    </xf>
    <xf numFmtId="0" fontId="19" fillId="0" borderId="4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2" fillId="0" borderId="49" xfId="0" applyFont="1" applyFill="1" applyBorder="1" applyAlignment="1">
      <alignment/>
    </xf>
    <xf numFmtId="0" fontId="22" fillId="0" borderId="49" xfId="0" applyFont="1" applyFill="1" applyBorder="1" applyAlignment="1">
      <alignment horizontal="center"/>
    </xf>
    <xf numFmtId="0" fontId="19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19" fillId="0" borderId="57" xfId="0" applyFont="1" applyBorder="1" applyAlignment="1">
      <alignment/>
    </xf>
    <xf numFmtId="0" fontId="19" fillId="0" borderId="58" xfId="0" applyFont="1" applyBorder="1" applyAlignment="1">
      <alignment/>
    </xf>
    <xf numFmtId="0" fontId="19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/>
    </xf>
    <xf numFmtId="0" fontId="19" fillId="0" borderId="56" xfId="0" applyFont="1" applyFill="1" applyBorder="1" applyAlignment="1">
      <alignment/>
    </xf>
    <xf numFmtId="0" fontId="19" fillId="0" borderId="5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/>
    </xf>
    <xf numFmtId="0" fontId="22" fillId="0" borderId="58" xfId="0" applyFont="1" applyFill="1" applyBorder="1" applyAlignment="1">
      <alignment/>
    </xf>
    <xf numFmtId="0" fontId="19" fillId="0" borderId="53" xfId="0" applyFont="1" applyBorder="1" applyAlignment="1">
      <alignment/>
    </xf>
    <xf numFmtId="1" fontId="20" fillId="0" borderId="41" xfId="0" applyNumberFormat="1" applyFont="1" applyBorder="1" applyAlignment="1" applyProtection="1">
      <alignment horizontal="center"/>
      <protection locked="0"/>
    </xf>
    <xf numFmtId="0" fontId="19" fillId="0" borderId="45" xfId="0" applyFont="1" applyBorder="1" applyAlignment="1">
      <alignment/>
    </xf>
    <xf numFmtId="1" fontId="20" fillId="0" borderId="42" xfId="0" applyNumberFormat="1" applyFont="1" applyBorder="1" applyAlignment="1" applyProtection="1">
      <alignment horizontal="center"/>
      <protection locked="0"/>
    </xf>
    <xf numFmtId="0" fontId="19" fillId="0" borderId="52" xfId="0" applyFont="1" applyBorder="1" applyAlignment="1">
      <alignment/>
    </xf>
    <xf numFmtId="1" fontId="20" fillId="0" borderId="43" xfId="0" applyNumberFormat="1" applyFont="1" applyBorder="1" applyAlignment="1" applyProtection="1">
      <alignment horizontal="center"/>
      <protection locked="0"/>
    </xf>
    <xf numFmtId="2" fontId="23" fillId="0" borderId="23" xfId="0" applyNumberFormat="1" applyFont="1" applyBorder="1" applyAlignment="1" applyProtection="1">
      <alignment horizontal="center"/>
      <protection/>
    </xf>
    <xf numFmtId="2" fontId="23" fillId="0" borderId="35" xfId="0" applyNumberFormat="1" applyFont="1" applyBorder="1" applyAlignment="1" applyProtection="1">
      <alignment horizontal="center"/>
      <protection/>
    </xf>
    <xf numFmtId="2" fontId="21" fillId="0" borderId="23" xfId="0" applyNumberFormat="1" applyFont="1" applyBorder="1" applyAlignment="1" applyProtection="1">
      <alignment horizontal="center"/>
      <protection/>
    </xf>
    <xf numFmtId="2" fontId="21" fillId="0" borderId="35" xfId="0" applyNumberFormat="1" applyFont="1" applyBorder="1" applyAlignment="1" applyProtection="1">
      <alignment horizontal="center"/>
      <protection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49" fontId="19" fillId="0" borderId="62" xfId="0" applyNumberFormat="1" applyFont="1" applyBorder="1" applyAlignment="1" applyProtection="1">
      <alignment vertical="center"/>
      <protection/>
    </xf>
    <xf numFmtId="0" fontId="19" fillId="0" borderId="44" xfId="0" applyFont="1" applyFill="1" applyBorder="1" applyAlignment="1">
      <alignment/>
    </xf>
    <xf numFmtId="0" fontId="19" fillId="0" borderId="46" xfId="0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49" fontId="19" fillId="0" borderId="30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5" xfId="0" applyFont="1" applyBorder="1" applyAlignment="1">
      <alignment/>
    </xf>
    <xf numFmtId="0" fontId="22" fillId="0" borderId="35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1" fillId="0" borderId="67" xfId="0" applyFont="1" applyBorder="1" applyAlignment="1" applyProtection="1">
      <alignment horizontal="center" vertical="center"/>
      <protection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1" fillId="0" borderId="78" xfId="0" applyFont="1" applyBorder="1" applyAlignment="1" applyProtection="1">
      <alignment/>
      <protection/>
    </xf>
    <xf numFmtId="0" fontId="30" fillId="0" borderId="0" xfId="0" applyFont="1" applyBorder="1" applyAlignment="1">
      <alignment wrapText="1"/>
    </xf>
    <xf numFmtId="0" fontId="39" fillId="0" borderId="0" xfId="0" applyFont="1" applyAlignment="1">
      <alignment/>
    </xf>
    <xf numFmtId="1" fontId="31" fillId="0" borderId="78" xfId="0" applyNumberFormat="1" applyFont="1" applyBorder="1" applyAlignment="1" applyProtection="1">
      <alignment horizontal="center"/>
      <protection/>
    </xf>
    <xf numFmtId="0" fontId="31" fillId="0" borderId="79" xfId="0" applyFont="1" applyBorder="1" applyAlignment="1" applyProtection="1">
      <alignment horizontal="center" wrapText="1"/>
      <protection/>
    </xf>
    <xf numFmtId="0" fontId="19" fillId="0" borderId="80" xfId="0" applyFont="1" applyBorder="1" applyAlignment="1">
      <alignment/>
    </xf>
    <xf numFmtId="0" fontId="19" fillId="0" borderId="80" xfId="0" applyFont="1" applyBorder="1" applyAlignment="1">
      <alignment horizontal="center" vertical="center"/>
    </xf>
    <xf numFmtId="0" fontId="19" fillId="0" borderId="80" xfId="0" applyFont="1" applyBorder="1" applyAlignment="1">
      <alignment horizontal="left" vertical="center" wrapText="1"/>
    </xf>
    <xf numFmtId="1" fontId="19" fillId="0" borderId="80" xfId="0" applyNumberFormat="1" applyFont="1" applyBorder="1" applyAlignment="1" applyProtection="1">
      <alignment horizontal="center" vertical="center"/>
      <protection locked="0"/>
    </xf>
    <xf numFmtId="164" fontId="23" fillId="0" borderId="80" xfId="0" applyNumberFormat="1" applyFont="1" applyBorder="1" applyAlignment="1" applyProtection="1">
      <alignment horizontal="center" vertical="center"/>
      <protection/>
    </xf>
    <xf numFmtId="1" fontId="23" fillId="0" borderId="80" xfId="0" applyNumberFormat="1" applyFont="1" applyBorder="1" applyAlignment="1" applyProtection="1">
      <alignment horizontal="center" vertical="center"/>
      <protection/>
    </xf>
    <xf numFmtId="0" fontId="19" fillId="0" borderId="80" xfId="0" applyFont="1" applyFill="1" applyBorder="1" applyAlignment="1">
      <alignment/>
    </xf>
    <xf numFmtId="0" fontId="22" fillId="0" borderId="80" xfId="0" applyFont="1" applyBorder="1" applyAlignment="1">
      <alignment/>
    </xf>
    <xf numFmtId="0" fontId="22" fillId="0" borderId="80" xfId="0" applyFont="1" applyBorder="1" applyAlignment="1">
      <alignment horizontal="center"/>
    </xf>
    <xf numFmtId="0" fontId="19" fillId="0" borderId="80" xfId="0" applyFont="1" applyBorder="1" applyAlignment="1">
      <alignment wrapText="1"/>
    </xf>
    <xf numFmtId="0" fontId="22" fillId="0" borderId="80" xfId="0" applyFont="1" applyBorder="1" applyAlignment="1">
      <alignment horizontal="center" vertical="center"/>
    </xf>
    <xf numFmtId="0" fontId="22" fillId="0" borderId="80" xfId="0" applyFont="1" applyFill="1" applyBorder="1" applyAlignment="1">
      <alignment/>
    </xf>
    <xf numFmtId="0" fontId="19" fillId="0" borderId="80" xfId="0" applyFont="1" applyFill="1" applyBorder="1" applyAlignment="1">
      <alignment horizontal="center" vertical="center"/>
    </xf>
    <xf numFmtId="0" fontId="31" fillId="0" borderId="81" xfId="0" applyFont="1" applyBorder="1" applyAlignment="1" applyProtection="1">
      <alignment horizontal="center" vertical="center"/>
      <protection/>
    </xf>
    <xf numFmtId="1" fontId="23" fillId="0" borderId="82" xfId="0" applyNumberFormat="1" applyFont="1" applyBorder="1" applyAlignment="1" applyProtection="1">
      <alignment horizontal="center"/>
      <protection/>
    </xf>
    <xf numFmtId="1" fontId="23" fillId="0" borderId="83" xfId="0" applyNumberFormat="1" applyFont="1" applyBorder="1" applyAlignment="1" applyProtection="1">
      <alignment horizontal="center"/>
      <protection/>
    </xf>
    <xf numFmtId="0" fontId="19" fillId="0" borderId="59" xfId="0" applyFont="1" applyBorder="1" applyAlignment="1">
      <alignment horizontal="center" vertical="center"/>
    </xf>
    <xf numFmtId="0" fontId="22" fillId="0" borderId="82" xfId="0" applyFont="1" applyBorder="1" applyAlignment="1">
      <alignment/>
    </xf>
    <xf numFmtId="1" fontId="19" fillId="0" borderId="84" xfId="0" applyNumberFormat="1" applyFont="1" applyBorder="1" applyAlignment="1" applyProtection="1">
      <alignment/>
      <protection locked="0"/>
    </xf>
    <xf numFmtId="1" fontId="23" fillId="0" borderId="84" xfId="0" applyNumberFormat="1" applyFont="1" applyBorder="1" applyAlignment="1" applyProtection="1">
      <alignment horizontal="center"/>
      <protection/>
    </xf>
    <xf numFmtId="1" fontId="19" fillId="0" borderId="82" xfId="0" applyNumberFormat="1" applyFont="1" applyBorder="1" applyAlignment="1" applyProtection="1">
      <alignment/>
      <protection locked="0"/>
    </xf>
    <xf numFmtId="1" fontId="23" fillId="0" borderId="85" xfId="0" applyNumberFormat="1" applyFont="1" applyBorder="1" applyAlignment="1" applyProtection="1">
      <alignment horizontal="center"/>
      <protection/>
    </xf>
    <xf numFmtId="1" fontId="19" fillId="0" borderId="83" xfId="0" applyNumberFormat="1" applyFont="1" applyBorder="1" applyAlignment="1" applyProtection="1">
      <alignment/>
      <protection locked="0"/>
    </xf>
    <xf numFmtId="1" fontId="19" fillId="0" borderId="85" xfId="0" applyNumberFormat="1" applyFont="1" applyBorder="1" applyAlignment="1" applyProtection="1">
      <alignment/>
      <protection locked="0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1" fontId="19" fillId="0" borderId="23" xfId="0" applyNumberFormat="1" applyFont="1" applyBorder="1" applyAlignment="1" applyProtection="1">
      <alignment/>
      <protection locked="0"/>
    </xf>
    <xf numFmtId="1" fontId="23" fillId="0" borderId="47" xfId="0" applyNumberFormat="1" applyFont="1" applyBorder="1" applyAlignment="1" applyProtection="1">
      <alignment horizontal="center"/>
      <protection/>
    </xf>
    <xf numFmtId="164" fontId="23" fillId="0" borderId="34" xfId="0" applyNumberFormat="1" applyFont="1" applyBorder="1" applyAlignment="1" applyProtection="1">
      <alignment/>
      <protection/>
    </xf>
    <xf numFmtId="0" fontId="22" fillId="0" borderId="22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8" xfId="0" applyFont="1" applyBorder="1" applyAlignment="1">
      <alignment/>
    </xf>
    <xf numFmtId="1" fontId="19" fillId="0" borderId="22" xfId="0" applyNumberFormat="1" applyFont="1" applyFill="1" applyBorder="1" applyAlignment="1" applyProtection="1">
      <alignment horizontal="center"/>
      <protection locked="0"/>
    </xf>
    <xf numFmtId="0" fontId="22" fillId="0" borderId="23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1" fontId="19" fillId="0" borderId="33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2" fillId="0" borderId="89" xfId="0" applyFont="1" applyFill="1" applyBorder="1" applyAlignment="1">
      <alignment/>
    </xf>
    <xf numFmtId="1" fontId="19" fillId="0" borderId="89" xfId="0" applyNumberFormat="1" applyFont="1" applyBorder="1" applyAlignment="1" applyProtection="1">
      <alignment horizontal="center" vertical="center"/>
      <protection locked="0"/>
    </xf>
    <xf numFmtId="164" fontId="23" fillId="0" borderId="89" xfId="0" applyNumberFormat="1" applyFont="1" applyBorder="1" applyAlignment="1" applyProtection="1">
      <alignment horizontal="center" vertical="center"/>
      <protection/>
    </xf>
    <xf numFmtId="1" fontId="23" fillId="0" borderId="89" xfId="0" applyNumberFormat="1" applyFont="1" applyBorder="1" applyAlignment="1" applyProtection="1">
      <alignment horizontal="center" vertical="center"/>
      <protection/>
    </xf>
    <xf numFmtId="1" fontId="19" fillId="0" borderId="80" xfId="0" applyNumberFormat="1" applyFont="1" applyFill="1" applyBorder="1" applyAlignment="1" applyProtection="1">
      <alignment horizontal="center" vertical="center"/>
      <protection locked="0"/>
    </xf>
    <xf numFmtId="1" fontId="18" fillId="0" borderId="90" xfId="0" applyNumberFormat="1" applyFont="1" applyBorder="1" applyAlignment="1" applyProtection="1">
      <alignment horizontal="center"/>
      <protection locked="0"/>
    </xf>
    <xf numFmtId="0" fontId="22" fillId="0" borderId="89" xfId="0" applyFont="1" applyBorder="1" applyAlignment="1">
      <alignment horizontal="center"/>
    </xf>
    <xf numFmtId="0" fontId="22" fillId="0" borderId="89" xfId="0" applyFont="1" applyBorder="1" applyAlignment="1">
      <alignment/>
    </xf>
    <xf numFmtId="0" fontId="22" fillId="0" borderId="89" xfId="0" applyFont="1" applyBorder="1" applyAlignment="1">
      <alignment horizontal="center" vertical="center"/>
    </xf>
    <xf numFmtId="1" fontId="19" fillId="0" borderId="89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2" fontId="31" fillId="0" borderId="91" xfId="0" applyNumberFormat="1" applyFont="1" applyBorder="1" applyAlignment="1" applyProtection="1">
      <alignment/>
      <protection/>
    </xf>
    <xf numFmtId="2" fontId="31" fillId="0" borderId="78" xfId="0" applyNumberFormat="1" applyFont="1" applyBorder="1" applyAlignment="1" applyProtection="1">
      <alignment horizontal="center"/>
      <protection/>
    </xf>
    <xf numFmtId="0" fontId="31" fillId="0" borderId="92" xfId="0" applyFont="1" applyBorder="1" applyAlignment="1" applyProtection="1">
      <alignment/>
      <protection/>
    </xf>
    <xf numFmtId="0" fontId="31" fillId="0" borderId="93" xfId="0" applyFont="1" applyBorder="1" applyAlignment="1" applyProtection="1">
      <alignment horizontal="center"/>
      <protection/>
    </xf>
    <xf numFmtId="0" fontId="31" fillId="0" borderId="94" xfId="0" applyFont="1" applyBorder="1" applyAlignment="1" applyProtection="1">
      <alignment/>
      <protection/>
    </xf>
    <xf numFmtId="0" fontId="37" fillId="0" borderId="95" xfId="0" applyFont="1" applyBorder="1" applyAlignment="1" applyProtection="1">
      <alignment/>
      <protection/>
    </xf>
    <xf numFmtId="0" fontId="42" fillId="0" borderId="96" xfId="0" applyFont="1" applyBorder="1" applyAlignment="1" applyProtection="1">
      <alignment horizontal="center" vertical="center" wrapText="1"/>
      <protection/>
    </xf>
    <xf numFmtId="0" fontId="39" fillId="0" borderId="97" xfId="0" applyFont="1" applyBorder="1" applyAlignment="1">
      <alignment horizontal="center"/>
    </xf>
    <xf numFmtId="0" fontId="19" fillId="0" borderId="85" xfId="0" applyFont="1" applyBorder="1" applyAlignment="1">
      <alignment/>
    </xf>
    <xf numFmtId="0" fontId="19" fillId="0" borderId="85" xfId="0" applyFont="1" applyBorder="1" applyAlignment="1">
      <alignment horizontal="center" vertical="center"/>
    </xf>
    <xf numFmtId="0" fontId="22" fillId="0" borderId="85" xfId="0" applyFont="1" applyBorder="1" applyAlignment="1">
      <alignment/>
    </xf>
    <xf numFmtId="2" fontId="19" fillId="0" borderId="85" xfId="0" applyNumberFormat="1" applyFont="1" applyBorder="1" applyAlignment="1" applyProtection="1">
      <alignment/>
      <protection locked="0"/>
    </xf>
    <xf numFmtId="0" fontId="39" fillId="0" borderId="98" xfId="0" applyFont="1" applyBorder="1" applyAlignment="1">
      <alignment horizontal="center"/>
    </xf>
    <xf numFmtId="0" fontId="19" fillId="0" borderId="82" xfId="0" applyFont="1" applyBorder="1" applyAlignment="1">
      <alignment/>
    </xf>
    <xf numFmtId="0" fontId="19" fillId="0" borderId="82" xfId="0" applyFont="1" applyBorder="1" applyAlignment="1">
      <alignment horizontal="center" vertical="center"/>
    </xf>
    <xf numFmtId="2" fontId="19" fillId="0" borderId="82" xfId="0" applyNumberFormat="1" applyFont="1" applyBorder="1" applyAlignment="1" applyProtection="1">
      <alignment/>
      <protection locked="0"/>
    </xf>
    <xf numFmtId="2" fontId="23" fillId="0" borderId="82" xfId="0" applyNumberFormat="1" applyFont="1" applyBorder="1" applyAlignment="1" applyProtection="1">
      <alignment horizontal="center"/>
      <protection/>
    </xf>
    <xf numFmtId="1" fontId="28" fillId="0" borderId="82" xfId="0" applyNumberFormat="1" applyFont="1" applyBorder="1" applyAlignment="1" applyProtection="1">
      <alignment/>
      <protection locked="0"/>
    </xf>
    <xf numFmtId="2" fontId="21" fillId="0" borderId="99" xfId="0" applyNumberFormat="1" applyFont="1" applyBorder="1" applyAlignment="1" applyProtection="1">
      <alignment horizontal="center"/>
      <protection/>
    </xf>
    <xf numFmtId="49" fontId="19" fillId="0" borderId="82" xfId="0" applyNumberFormat="1" applyFont="1" applyBorder="1" applyAlignment="1" applyProtection="1">
      <alignment vertical="center"/>
      <protection/>
    </xf>
    <xf numFmtId="0" fontId="19" fillId="0" borderId="82" xfId="0" applyFont="1" applyFill="1" applyBorder="1" applyAlignment="1">
      <alignment/>
    </xf>
    <xf numFmtId="0" fontId="39" fillId="0" borderId="100" xfId="0" applyFont="1" applyBorder="1" applyAlignment="1">
      <alignment horizontal="center"/>
    </xf>
    <xf numFmtId="0" fontId="19" fillId="0" borderId="83" xfId="0" applyFont="1" applyBorder="1" applyAlignment="1">
      <alignment/>
    </xf>
    <xf numFmtId="0" fontId="19" fillId="0" borderId="83" xfId="0" applyFont="1" applyBorder="1" applyAlignment="1">
      <alignment horizontal="center" vertical="center"/>
    </xf>
    <xf numFmtId="0" fontId="22" fillId="0" borderId="83" xfId="0" applyFont="1" applyBorder="1" applyAlignment="1">
      <alignment/>
    </xf>
    <xf numFmtId="2" fontId="19" fillId="0" borderId="83" xfId="0" applyNumberFormat="1" applyFont="1" applyBorder="1" applyAlignment="1" applyProtection="1">
      <alignment/>
      <protection locked="0"/>
    </xf>
    <xf numFmtId="2" fontId="23" fillId="0" borderId="83" xfId="0" applyNumberFormat="1" applyFont="1" applyBorder="1" applyAlignment="1" applyProtection="1">
      <alignment horizontal="center"/>
      <protection/>
    </xf>
    <xf numFmtId="1" fontId="28" fillId="0" borderId="83" xfId="0" applyNumberFormat="1" applyFont="1" applyBorder="1" applyAlignment="1" applyProtection="1">
      <alignment/>
      <protection locked="0"/>
    </xf>
    <xf numFmtId="2" fontId="21" fillId="0" borderId="101" xfId="0" applyNumberFormat="1" applyFont="1" applyBorder="1" applyAlignment="1" applyProtection="1">
      <alignment horizontal="center"/>
      <protection/>
    </xf>
    <xf numFmtId="0" fontId="39" fillId="0" borderId="102" xfId="0" applyFont="1" applyBorder="1" applyAlignment="1">
      <alignment horizontal="center"/>
    </xf>
    <xf numFmtId="0" fontId="19" fillId="0" borderId="84" xfId="0" applyFont="1" applyBorder="1" applyAlignment="1">
      <alignment/>
    </xf>
    <xf numFmtId="0" fontId="19" fillId="0" borderId="84" xfId="0" applyFont="1" applyBorder="1" applyAlignment="1">
      <alignment horizontal="center" vertical="center"/>
    </xf>
    <xf numFmtId="49" fontId="19" fillId="0" borderId="84" xfId="0" applyNumberFormat="1" applyFont="1" applyBorder="1" applyAlignment="1" applyProtection="1">
      <alignment vertical="center"/>
      <protection/>
    </xf>
    <xf numFmtId="2" fontId="19" fillId="0" borderId="84" xfId="0" applyNumberFormat="1" applyFont="1" applyBorder="1" applyAlignment="1" applyProtection="1">
      <alignment/>
      <protection locked="0"/>
    </xf>
    <xf numFmtId="2" fontId="23" fillId="0" borderId="84" xfId="0" applyNumberFormat="1" applyFont="1" applyBorder="1" applyAlignment="1" applyProtection="1">
      <alignment horizontal="center"/>
      <protection/>
    </xf>
    <xf numFmtId="1" fontId="28" fillId="0" borderId="84" xfId="0" applyNumberFormat="1" applyFont="1" applyBorder="1" applyAlignment="1" applyProtection="1">
      <alignment/>
      <protection locked="0"/>
    </xf>
    <xf numFmtId="2" fontId="21" fillId="0" borderId="103" xfId="0" applyNumberFormat="1" applyFont="1" applyBorder="1" applyAlignment="1" applyProtection="1">
      <alignment horizontal="center"/>
      <protection/>
    </xf>
    <xf numFmtId="2" fontId="31" fillId="0" borderId="50" xfId="0" applyNumberFormat="1" applyFont="1" applyBorder="1" applyAlignment="1" applyProtection="1">
      <alignment/>
      <protection/>
    </xf>
    <xf numFmtId="2" fontId="31" fillId="0" borderId="50" xfId="0" applyNumberFormat="1" applyFont="1" applyBorder="1" applyAlignment="1" applyProtection="1">
      <alignment horizontal="center"/>
      <protection/>
    </xf>
    <xf numFmtId="0" fontId="31" fillId="0" borderId="50" xfId="0" applyFont="1" applyBorder="1" applyAlignment="1" applyProtection="1">
      <alignment/>
      <protection/>
    </xf>
    <xf numFmtId="0" fontId="31" fillId="0" borderId="50" xfId="0" applyFont="1" applyBorder="1" applyAlignment="1" applyProtection="1">
      <alignment horizontal="center"/>
      <protection/>
    </xf>
    <xf numFmtId="1" fontId="31" fillId="0" borderId="50" xfId="0" applyNumberFormat="1" applyFont="1" applyBorder="1" applyAlignment="1" applyProtection="1">
      <alignment horizontal="center"/>
      <protection/>
    </xf>
    <xf numFmtId="2" fontId="21" fillId="0" borderId="104" xfId="0" applyNumberFormat="1" applyFont="1" applyBorder="1" applyAlignment="1" applyProtection="1">
      <alignment horizontal="center"/>
      <protection/>
    </xf>
    <xf numFmtId="0" fontId="0" fillId="0" borderId="74" xfId="0" applyBorder="1" applyAlignment="1">
      <alignment/>
    </xf>
    <xf numFmtId="0" fontId="42" fillId="0" borderId="71" xfId="0" applyFont="1" applyBorder="1" applyAlignment="1" applyProtection="1">
      <alignment horizontal="center" vertical="center" wrapText="1"/>
      <protection/>
    </xf>
    <xf numFmtId="0" fontId="22" fillId="0" borderId="84" xfId="0" applyFont="1" applyBorder="1" applyAlignment="1">
      <alignment/>
    </xf>
    <xf numFmtId="0" fontId="39" fillId="0" borderId="105" xfId="0" applyFont="1" applyBorder="1" applyAlignment="1">
      <alignment horizontal="center"/>
    </xf>
    <xf numFmtId="0" fontId="39" fillId="0" borderId="106" xfId="0" applyFont="1" applyBorder="1" applyAlignment="1">
      <alignment horizontal="center"/>
    </xf>
    <xf numFmtId="0" fontId="32" fillId="0" borderId="73" xfId="0" applyFont="1" applyBorder="1" applyAlignment="1">
      <alignment horizontal="center"/>
    </xf>
    <xf numFmtId="0" fontId="32" fillId="0" borderId="107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2" fontId="31" fillId="0" borderId="68" xfId="0" applyNumberFormat="1" applyFont="1" applyBorder="1" applyAlignment="1" applyProtection="1">
      <alignment/>
      <protection/>
    </xf>
    <xf numFmtId="2" fontId="31" fillId="0" borderId="109" xfId="0" applyNumberFormat="1" applyFont="1" applyBorder="1" applyAlignment="1" applyProtection="1">
      <alignment horizontal="center"/>
      <protection/>
    </xf>
    <xf numFmtId="0" fontId="31" fillId="0" borderId="86" xfId="0" applyFont="1" applyBorder="1" applyAlignment="1" applyProtection="1">
      <alignment/>
      <protection/>
    </xf>
    <xf numFmtId="0" fontId="31" fillId="0" borderId="110" xfId="0" applyFont="1" applyBorder="1" applyAlignment="1" applyProtection="1">
      <alignment horizontal="center"/>
      <protection/>
    </xf>
    <xf numFmtId="0" fontId="31" fillId="0" borderId="109" xfId="0" applyFont="1" applyBorder="1" applyAlignment="1" applyProtection="1">
      <alignment/>
      <protection/>
    </xf>
    <xf numFmtId="1" fontId="31" fillId="0" borderId="109" xfId="0" applyNumberFormat="1" applyFont="1" applyBorder="1" applyAlignment="1" applyProtection="1">
      <alignment horizontal="center"/>
      <protection/>
    </xf>
    <xf numFmtId="0" fontId="31" fillId="0" borderId="110" xfId="0" applyFont="1" applyBorder="1" applyAlignment="1" applyProtection="1">
      <alignment/>
      <protection/>
    </xf>
    <xf numFmtId="0" fontId="34" fillId="0" borderId="67" xfId="0" applyFont="1" applyBorder="1" applyAlignment="1">
      <alignment horizontal="center" vertical="center"/>
    </xf>
    <xf numFmtId="2" fontId="31" fillId="0" borderId="0" xfId="0" applyNumberFormat="1" applyFont="1" applyBorder="1" applyAlignment="1" applyProtection="1">
      <alignment/>
      <protection/>
    </xf>
    <xf numFmtId="2" fontId="31" fillId="0" borderId="0" xfId="0" applyNumberFormat="1" applyFont="1" applyBorder="1" applyAlignment="1" applyProtection="1">
      <alignment horizontal="center"/>
      <protection/>
    </xf>
    <xf numFmtId="0" fontId="31" fillId="0" borderId="111" xfId="0" applyFont="1" applyBorder="1" applyAlignment="1" applyProtection="1">
      <alignment/>
      <protection/>
    </xf>
    <xf numFmtId="0" fontId="31" fillId="0" borderId="112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 horizontal="center"/>
      <protection/>
    </xf>
    <xf numFmtId="0" fontId="31" fillId="0" borderId="112" xfId="0" applyFont="1" applyBorder="1" applyAlignment="1" applyProtection="1">
      <alignment/>
      <protection/>
    </xf>
    <xf numFmtId="0" fontId="31" fillId="0" borderId="113" xfId="0" applyFont="1" applyBorder="1" applyAlignment="1" applyProtection="1">
      <alignment horizontal="center" vertical="center"/>
      <protection/>
    </xf>
    <xf numFmtId="0" fontId="31" fillId="0" borderId="114" xfId="0" applyFont="1" applyBorder="1" applyAlignment="1" applyProtection="1">
      <alignment horizontal="left" vertical="center"/>
      <protection/>
    </xf>
    <xf numFmtId="0" fontId="19" fillId="0" borderId="115" xfId="0" applyFont="1" applyBorder="1" applyAlignment="1">
      <alignment/>
    </xf>
    <xf numFmtId="0" fontId="19" fillId="0" borderId="115" xfId="0" applyFont="1" applyBorder="1" applyAlignment="1">
      <alignment horizontal="center" vertical="center"/>
    </xf>
    <xf numFmtId="0" fontId="19" fillId="0" borderId="115" xfId="0" applyFont="1" applyBorder="1" applyAlignment="1">
      <alignment horizontal="left" vertical="center" wrapText="1"/>
    </xf>
    <xf numFmtId="1" fontId="19" fillId="0" borderId="115" xfId="0" applyNumberFormat="1" applyFont="1" applyBorder="1" applyAlignment="1" applyProtection="1">
      <alignment horizontal="center" vertical="center"/>
      <protection locked="0"/>
    </xf>
    <xf numFmtId="164" fontId="23" fillId="0" borderId="115" xfId="0" applyNumberFormat="1" applyFont="1" applyBorder="1" applyAlignment="1" applyProtection="1">
      <alignment horizontal="center" vertical="center"/>
      <protection/>
    </xf>
    <xf numFmtId="1" fontId="23" fillId="0" borderId="115" xfId="0" applyNumberFormat="1" applyFont="1" applyBorder="1" applyAlignment="1" applyProtection="1">
      <alignment horizontal="center" vertical="center"/>
      <protection/>
    </xf>
    <xf numFmtId="0" fontId="31" fillId="0" borderId="116" xfId="0" applyFont="1" applyBorder="1" applyAlignment="1" applyProtection="1">
      <alignment horizontal="center"/>
      <protection/>
    </xf>
    <xf numFmtId="0" fontId="32" fillId="0" borderId="116" xfId="0" applyFont="1" applyBorder="1" applyAlignment="1">
      <alignment horizontal="center"/>
    </xf>
    <xf numFmtId="0" fontId="31" fillId="0" borderId="117" xfId="0" applyFont="1" applyBorder="1" applyAlignment="1" applyProtection="1">
      <alignment horizontal="center"/>
      <protection/>
    </xf>
    <xf numFmtId="0" fontId="31" fillId="0" borderId="118" xfId="0" applyFont="1" applyBorder="1" applyAlignment="1" applyProtection="1">
      <alignment horizontal="center"/>
      <protection/>
    </xf>
    <xf numFmtId="1" fontId="31" fillId="0" borderId="117" xfId="0" applyNumberFormat="1" applyFont="1" applyBorder="1" applyAlignment="1" applyProtection="1">
      <alignment horizontal="center"/>
      <protection/>
    </xf>
    <xf numFmtId="1" fontId="31" fillId="0" borderId="119" xfId="0" applyNumberFormat="1" applyFont="1" applyBorder="1" applyAlignment="1" applyProtection="1">
      <alignment horizontal="center"/>
      <protection/>
    </xf>
    <xf numFmtId="1" fontId="31" fillId="0" borderId="120" xfId="0" applyNumberFormat="1" applyFont="1" applyBorder="1" applyAlignment="1" applyProtection="1">
      <alignment horizontal="center"/>
      <protection/>
    </xf>
    <xf numFmtId="1" fontId="31" fillId="0" borderId="118" xfId="0" applyNumberFormat="1" applyFont="1" applyBorder="1" applyAlignment="1" applyProtection="1">
      <alignment horizontal="center"/>
      <protection/>
    </xf>
    <xf numFmtId="0" fontId="37" fillId="0" borderId="121" xfId="0" applyFont="1" applyBorder="1" applyAlignment="1" applyProtection="1">
      <alignment/>
      <protection/>
    </xf>
    <xf numFmtId="0" fontId="36" fillId="0" borderId="122" xfId="0" applyFont="1" applyBorder="1" applyAlignment="1" applyProtection="1">
      <alignment horizontal="center" vertical="center" wrapText="1"/>
      <protection/>
    </xf>
    <xf numFmtId="164" fontId="21" fillId="0" borderId="123" xfId="0" applyNumberFormat="1" applyFont="1" applyBorder="1" applyAlignment="1" applyProtection="1">
      <alignment/>
      <protection/>
    </xf>
    <xf numFmtId="164" fontId="21" fillId="0" borderId="124" xfId="0" applyNumberFormat="1" applyFont="1" applyBorder="1" applyAlignment="1" applyProtection="1">
      <alignment/>
      <protection/>
    </xf>
    <xf numFmtId="164" fontId="21" fillId="0" borderId="125" xfId="0" applyNumberFormat="1" applyFont="1" applyBorder="1" applyAlignment="1" applyProtection="1">
      <alignment/>
      <protection/>
    </xf>
    <xf numFmtId="1" fontId="18" fillId="0" borderId="126" xfId="0" applyNumberFormat="1" applyFont="1" applyBorder="1" applyAlignment="1" applyProtection="1">
      <alignment horizontal="center"/>
      <protection/>
    </xf>
    <xf numFmtId="1" fontId="18" fillId="0" borderId="127" xfId="0" applyNumberFormat="1" applyFont="1" applyBorder="1" applyAlignment="1" applyProtection="1">
      <alignment horizontal="center"/>
      <protection/>
    </xf>
    <xf numFmtId="1" fontId="18" fillId="0" borderId="128" xfId="0" applyNumberFormat="1" applyFont="1" applyBorder="1" applyAlignment="1" applyProtection="1">
      <alignment horizontal="center"/>
      <protection/>
    </xf>
    <xf numFmtId="0" fontId="32" fillId="0" borderId="129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112" xfId="0" applyFont="1" applyBorder="1" applyAlignment="1">
      <alignment horizontal="center"/>
    </xf>
    <xf numFmtId="0" fontId="31" fillId="0" borderId="130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164" fontId="23" fillId="0" borderId="21" xfId="0" applyNumberFormat="1" applyFont="1" applyBorder="1" applyAlignment="1" applyProtection="1">
      <alignment horizontal="center"/>
      <protection/>
    </xf>
    <xf numFmtId="164" fontId="23" fillId="0" borderId="27" xfId="0" applyNumberFormat="1" applyFont="1" applyBorder="1" applyAlignment="1" applyProtection="1">
      <alignment horizontal="center"/>
      <protection/>
    </xf>
    <xf numFmtId="164" fontId="23" fillId="0" borderId="32" xfId="0" applyNumberFormat="1" applyFont="1" applyBorder="1" applyAlignment="1" applyProtection="1">
      <alignment horizontal="center"/>
      <protection/>
    </xf>
    <xf numFmtId="164" fontId="25" fillId="0" borderId="38" xfId="0" applyNumberFormat="1" applyFont="1" applyBorder="1" applyAlignment="1" applyProtection="1">
      <alignment/>
      <protection/>
    </xf>
    <xf numFmtId="164" fontId="25" fillId="0" borderId="39" xfId="0" applyNumberFormat="1" applyFont="1" applyBorder="1" applyAlignment="1" applyProtection="1">
      <alignment/>
      <protection/>
    </xf>
    <xf numFmtId="164" fontId="25" fillId="0" borderId="40" xfId="0" applyNumberFormat="1" applyFont="1" applyBorder="1" applyAlignment="1" applyProtection="1">
      <alignment/>
      <protection/>
    </xf>
    <xf numFmtId="0" fontId="44" fillId="0" borderId="87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" fontId="20" fillId="0" borderId="131" xfId="0" applyNumberFormat="1" applyFont="1" applyBorder="1" applyAlignment="1" applyProtection="1">
      <alignment horizontal="center" vertical="center"/>
      <protection/>
    </xf>
    <xf numFmtId="1" fontId="20" fillId="0" borderId="132" xfId="0" applyNumberFormat="1" applyFont="1" applyBorder="1" applyAlignment="1" applyProtection="1">
      <alignment horizontal="center" vertical="center"/>
      <protection/>
    </xf>
    <xf numFmtId="1" fontId="20" fillId="0" borderId="133" xfId="0" applyNumberFormat="1" applyFont="1" applyBorder="1" applyAlignment="1" applyProtection="1">
      <alignment horizontal="center" vertical="center"/>
      <protection/>
    </xf>
    <xf numFmtId="164" fontId="20" fillId="0" borderId="134" xfId="0" applyNumberFormat="1" applyFont="1" applyBorder="1" applyAlignment="1" applyProtection="1">
      <alignment horizontal="center" vertical="center"/>
      <protection/>
    </xf>
    <xf numFmtId="164" fontId="20" fillId="0" borderId="135" xfId="0" applyNumberFormat="1" applyFont="1" applyBorder="1" applyAlignment="1" applyProtection="1">
      <alignment horizontal="center" vertical="center"/>
      <protection/>
    </xf>
    <xf numFmtId="1" fontId="20" fillId="0" borderId="136" xfId="0" applyNumberFormat="1" applyFont="1" applyBorder="1" applyAlignment="1" applyProtection="1">
      <alignment horizontal="center" vertical="center"/>
      <protection/>
    </xf>
    <xf numFmtId="1" fontId="20" fillId="0" borderId="137" xfId="0" applyNumberFormat="1" applyFont="1" applyBorder="1" applyAlignment="1" applyProtection="1">
      <alignment horizontal="center" vertical="center"/>
      <protection/>
    </xf>
    <xf numFmtId="164" fontId="20" fillId="0" borderId="138" xfId="0" applyNumberFormat="1" applyFont="1" applyBorder="1" applyAlignment="1" applyProtection="1">
      <alignment horizontal="center" vertical="center"/>
      <protection/>
    </xf>
    <xf numFmtId="164" fontId="20" fillId="0" borderId="88" xfId="0" applyNumberFormat="1" applyFont="1" applyBorder="1" applyAlignment="1" applyProtection="1">
      <alignment horizontal="center" vertical="center"/>
      <protection/>
    </xf>
    <xf numFmtId="1" fontId="20" fillId="0" borderId="139" xfId="0" applyNumberFormat="1" applyFont="1" applyBorder="1" applyAlignment="1" applyProtection="1">
      <alignment horizontal="center" vertical="center"/>
      <protection/>
    </xf>
    <xf numFmtId="0" fontId="33" fillId="0" borderId="140" xfId="0" applyFont="1" applyBorder="1" applyAlignment="1">
      <alignment horizontal="center" vertical="center"/>
    </xf>
    <xf numFmtId="0" fontId="33" fillId="0" borderId="141" xfId="0" applyFont="1" applyBorder="1" applyAlignment="1">
      <alignment horizontal="center" vertical="center"/>
    </xf>
    <xf numFmtId="0" fontId="33" fillId="0" borderId="142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4" fontId="20" fillId="0" borderId="143" xfId="0" applyNumberFormat="1" applyFont="1" applyBorder="1" applyAlignment="1" applyProtection="1">
      <alignment horizontal="center" vertical="center"/>
      <protection/>
    </xf>
    <xf numFmtId="0" fontId="35" fillId="0" borderId="144" xfId="0" applyFont="1" applyBorder="1" applyAlignment="1" applyProtection="1">
      <alignment horizontal="center" vertical="center" wrapText="1"/>
      <protection/>
    </xf>
    <xf numFmtId="0" fontId="35" fillId="0" borderId="136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wrapText="1"/>
    </xf>
    <xf numFmtId="0" fontId="35" fillId="0" borderId="145" xfId="0" applyFont="1" applyBorder="1" applyAlignment="1" applyProtection="1">
      <alignment horizontal="center" vertical="center"/>
      <protection/>
    </xf>
    <xf numFmtId="0" fontId="35" fillId="0" borderId="146" xfId="0" applyFont="1" applyBorder="1" applyAlignment="1" applyProtection="1">
      <alignment horizontal="center" vertical="center"/>
      <protection/>
    </xf>
    <xf numFmtId="1" fontId="35" fillId="0" borderId="146" xfId="0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/>
    </xf>
    <xf numFmtId="1" fontId="18" fillId="0" borderId="147" xfId="0" applyNumberFormat="1" applyFont="1" applyBorder="1" applyAlignment="1" applyProtection="1">
      <alignment horizontal="center" vertical="center"/>
      <protection/>
    </xf>
    <xf numFmtId="2" fontId="18" fillId="0" borderId="148" xfId="0" applyNumberFormat="1" applyFont="1" applyBorder="1" applyAlignment="1" applyProtection="1">
      <alignment horizontal="center" vertical="center"/>
      <protection/>
    </xf>
    <xf numFmtId="0" fontId="43" fillId="0" borderId="147" xfId="0" applyFont="1" applyBorder="1" applyAlignment="1" applyProtection="1">
      <alignment horizontal="center" vertical="center" wrapText="1"/>
      <protection/>
    </xf>
    <xf numFmtId="1" fontId="18" fillId="0" borderId="149" xfId="0" applyNumberFormat="1" applyFont="1" applyBorder="1" applyAlignment="1" applyProtection="1">
      <alignment horizontal="center" vertical="center"/>
      <protection/>
    </xf>
    <xf numFmtId="2" fontId="18" fillId="0" borderId="109" xfId="0" applyNumberFormat="1" applyFont="1" applyBorder="1" applyAlignment="1" applyProtection="1">
      <alignment horizontal="center" vertical="center"/>
      <protection/>
    </xf>
    <xf numFmtId="0" fontId="31" fillId="0" borderId="114" xfId="0" applyFont="1" applyBorder="1" applyAlignment="1" applyProtection="1">
      <alignment horizontal="center" vertical="center"/>
      <protection/>
    </xf>
    <xf numFmtId="0" fontId="31" fillId="0" borderId="113" xfId="0" applyFont="1" applyBorder="1" applyAlignment="1" applyProtection="1">
      <alignment horizontal="center" vertical="center"/>
      <protection/>
    </xf>
    <xf numFmtId="2" fontId="18" fillId="0" borderId="150" xfId="0" applyNumberFormat="1" applyFont="1" applyBorder="1" applyAlignment="1" applyProtection="1">
      <alignment horizontal="center" vertical="center"/>
      <protection/>
    </xf>
    <xf numFmtId="0" fontId="32" fillId="0" borderId="48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1" fillId="0" borderId="48" xfId="0" applyFont="1" applyBorder="1" applyAlignment="1" applyProtection="1">
      <alignment horizontal="center" vertical="center"/>
      <protection/>
    </xf>
    <xf numFmtId="0" fontId="31" fillId="0" borderId="5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32" fillId="0" borderId="151" xfId="0" applyFont="1" applyBorder="1" applyAlignment="1">
      <alignment horizontal="center" vertical="center" wrapText="1"/>
    </xf>
    <xf numFmtId="0" fontId="31" fillId="0" borderId="152" xfId="0" applyFont="1" applyBorder="1" applyAlignment="1" applyProtection="1">
      <alignment horizontal="center" vertical="center"/>
      <protection/>
    </xf>
    <xf numFmtId="0" fontId="31" fillId="0" borderId="153" xfId="0" applyFont="1" applyBorder="1" applyAlignment="1" applyProtection="1">
      <alignment horizontal="center" vertical="center"/>
      <protection/>
    </xf>
    <xf numFmtId="0" fontId="31" fillId="0" borderId="154" xfId="0" applyFont="1" applyBorder="1" applyAlignment="1" applyProtection="1">
      <alignment horizontal="center" vertical="center"/>
      <protection/>
    </xf>
    <xf numFmtId="0" fontId="31" fillId="0" borderId="155" xfId="0" applyFont="1" applyBorder="1" applyAlignment="1" applyProtection="1">
      <alignment horizontal="center" vertical="center"/>
      <protection/>
    </xf>
    <xf numFmtId="0" fontId="31" fillId="0" borderId="57" xfId="0" applyFont="1" applyBorder="1" applyAlignment="1" applyProtection="1">
      <alignment horizontal="center" vertical="center"/>
      <protection/>
    </xf>
    <xf numFmtId="0" fontId="31" fillId="0" borderId="156" xfId="0" applyFont="1" applyBorder="1" applyAlignment="1" applyProtection="1">
      <alignment horizontal="center" vertical="center" wrapText="1"/>
      <protection/>
    </xf>
    <xf numFmtId="0" fontId="31" fillId="0" borderId="151" xfId="0" applyFont="1" applyBorder="1" applyAlignment="1" applyProtection="1">
      <alignment horizontal="center" vertical="center"/>
      <protection/>
    </xf>
    <xf numFmtId="0" fontId="31" fillId="0" borderId="63" xfId="0" applyFont="1" applyBorder="1" applyAlignment="1" applyProtection="1">
      <alignment horizontal="center" vertical="center" wrapText="1"/>
      <protection/>
    </xf>
    <xf numFmtId="0" fontId="31" fillId="0" borderId="65" xfId="0" applyFont="1" applyBorder="1" applyAlignment="1" applyProtection="1">
      <alignment horizontal="center" vertical="center" wrapText="1"/>
      <protection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0">
      <selection activeCell="Q26" sqref="Q26"/>
    </sheetView>
  </sheetViews>
  <sheetFormatPr defaultColWidth="9.140625" defaultRowHeight="15"/>
  <cols>
    <col min="1" max="1" width="43.8515625" style="0" customWidth="1"/>
    <col min="2" max="2" width="15.7109375" style="0" customWidth="1"/>
    <col min="3" max="3" width="6.7109375" style="0" customWidth="1"/>
    <col min="4" max="4" width="4.57421875" style="0" customWidth="1"/>
    <col min="5" max="11" width="4.28125" style="0" customWidth="1"/>
    <col min="12" max="12" width="8.00390625" style="0" customWidth="1"/>
    <col min="13" max="13" width="7.421875" style="0" customWidth="1"/>
    <col min="14" max="14" width="8.28125" style="0" customWidth="1"/>
    <col min="15" max="15" width="6.28125" style="0" customWidth="1"/>
  </cols>
  <sheetData>
    <row r="1" spans="1:15" ht="20.25" customHeight="1">
      <c r="A1" s="303" t="s">
        <v>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ht="6" customHeight="1">
      <c r="C2" s="28"/>
    </row>
    <row r="3" spans="1:15" ht="18" customHeight="1">
      <c r="A3" s="317" t="s">
        <v>107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29"/>
      <c r="M3" s="29"/>
      <c r="N3" s="29"/>
      <c r="O3" s="29"/>
    </row>
    <row r="4" spans="1:15" ht="15">
      <c r="A4" s="317" t="s">
        <v>116</v>
      </c>
      <c r="B4" s="317"/>
      <c r="C4" s="317"/>
      <c r="D4" s="25"/>
      <c r="L4" s="25"/>
      <c r="M4" s="25"/>
      <c r="N4" s="25"/>
      <c r="O4" s="25"/>
    </row>
    <row r="5" spans="1:15" ht="15">
      <c r="A5" s="317" t="s">
        <v>88</v>
      </c>
      <c r="B5" s="317"/>
      <c r="C5" s="317"/>
      <c r="D5" s="25"/>
      <c r="L5" s="25"/>
      <c r="M5" s="25"/>
      <c r="N5" s="25"/>
      <c r="O5" s="25"/>
    </row>
    <row r="6" spans="4:15" ht="6" customHeight="1" thickBot="1">
      <c r="D6" s="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3.5" customHeight="1" thickBot="1">
      <c r="A7" s="291"/>
      <c r="B7" s="292"/>
      <c r="C7" s="128" t="s">
        <v>12</v>
      </c>
      <c r="D7" s="314" t="s">
        <v>89</v>
      </c>
      <c r="E7" s="315"/>
      <c r="F7" s="316" t="s">
        <v>4</v>
      </c>
      <c r="G7" s="316"/>
      <c r="H7" s="316" t="s">
        <v>5</v>
      </c>
      <c r="I7" s="316"/>
      <c r="J7" s="316" t="s">
        <v>6</v>
      </c>
      <c r="K7" s="316"/>
      <c r="L7" s="290" t="s">
        <v>14</v>
      </c>
      <c r="M7" s="170" t="s">
        <v>15</v>
      </c>
      <c r="N7" s="301" t="s">
        <v>16</v>
      </c>
      <c r="O7" s="319" t="s">
        <v>17</v>
      </c>
    </row>
    <row r="8" spans="1:15" ht="13.5" customHeight="1" thickBot="1">
      <c r="A8" s="293" t="s">
        <v>2</v>
      </c>
      <c r="B8" s="294" t="s">
        <v>1</v>
      </c>
      <c r="C8" s="130" t="s">
        <v>19</v>
      </c>
      <c r="D8" s="131" t="s">
        <v>9</v>
      </c>
      <c r="E8" s="132" t="s">
        <v>10</v>
      </c>
      <c r="F8" s="132" t="s">
        <v>9</v>
      </c>
      <c r="G8" s="132" t="s">
        <v>10</v>
      </c>
      <c r="H8" s="132" t="s">
        <v>9</v>
      </c>
      <c r="I8" s="132" t="s">
        <v>10</v>
      </c>
      <c r="J8" s="132" t="s">
        <v>9</v>
      </c>
      <c r="K8" s="132" t="s">
        <v>10</v>
      </c>
      <c r="L8" s="169" t="s">
        <v>20</v>
      </c>
      <c r="M8" s="171" t="s">
        <v>20</v>
      </c>
      <c r="N8" s="302" t="s">
        <v>21</v>
      </c>
      <c r="O8" s="320"/>
    </row>
    <row r="9" spans="1:15" ht="13.5" customHeight="1" thickBot="1">
      <c r="A9" s="78" t="s">
        <v>100</v>
      </c>
      <c r="B9" s="100" t="s">
        <v>103</v>
      </c>
      <c r="C9" s="85">
        <v>1997</v>
      </c>
      <c r="D9" s="172">
        <v>17</v>
      </c>
      <c r="E9" s="1">
        <f aca="true" t="shared" si="0" ref="E9:E40">D9*1.5</f>
        <v>25.5</v>
      </c>
      <c r="F9" s="2">
        <v>790</v>
      </c>
      <c r="G9" s="173">
        <f aca="true" t="shared" si="1" ref="G9:G40">IF(F9&lt;=400,0,IF(F9&lt;=750,(F9-400)/10,(F9-750)/5+35))</f>
        <v>43</v>
      </c>
      <c r="H9" s="4">
        <v>17</v>
      </c>
      <c r="I9" s="5">
        <f aca="true" t="shared" si="2" ref="I9:I40">H9*3</f>
        <v>51</v>
      </c>
      <c r="J9" s="4">
        <v>32</v>
      </c>
      <c r="K9" s="295">
        <f aca="true" t="shared" si="3" ref="K9:K40">J9*1.5</f>
        <v>48</v>
      </c>
      <c r="L9" s="298">
        <f aca="true" t="shared" si="4" ref="L9:L36">SUM(K9,I9,G9,E9)</f>
        <v>167.5</v>
      </c>
      <c r="M9" s="289">
        <f aca="true" t="shared" si="5" ref="M9:M40">RANK(L9,L$7:L$40)</f>
        <v>6</v>
      </c>
      <c r="N9" s="312">
        <f>SUM(L9:L12)-MIN(L9:L12)</f>
        <v>522</v>
      </c>
      <c r="O9" s="313">
        <f>RANK(N9,N$7:N$40)</f>
        <v>3</v>
      </c>
    </row>
    <row r="10" spans="1:15" ht="13.5" customHeight="1" thickBot="1">
      <c r="A10" s="73"/>
      <c r="B10" s="91" t="s">
        <v>104</v>
      </c>
      <c r="C10" s="92">
        <v>1998</v>
      </c>
      <c r="D10" s="80">
        <v>18</v>
      </c>
      <c r="E10" s="9">
        <f t="shared" si="0"/>
        <v>27</v>
      </c>
      <c r="F10" s="10">
        <v>710</v>
      </c>
      <c r="G10" s="21">
        <f t="shared" si="1"/>
        <v>31</v>
      </c>
      <c r="H10" s="12">
        <v>20</v>
      </c>
      <c r="I10" s="13">
        <f t="shared" si="2"/>
        <v>60</v>
      </c>
      <c r="J10" s="12">
        <v>30</v>
      </c>
      <c r="K10" s="296">
        <f t="shared" si="3"/>
        <v>45</v>
      </c>
      <c r="L10" s="299">
        <f t="shared" si="4"/>
        <v>163</v>
      </c>
      <c r="M10" s="287">
        <f t="shared" si="5"/>
        <v>7</v>
      </c>
      <c r="N10" s="308"/>
      <c r="O10" s="309"/>
    </row>
    <row r="11" spans="1:15" ht="13.5" customHeight="1" thickBot="1">
      <c r="A11" s="73"/>
      <c r="B11" s="91" t="s">
        <v>117</v>
      </c>
      <c r="C11" s="92">
        <v>1999</v>
      </c>
      <c r="D11" s="80">
        <v>24</v>
      </c>
      <c r="E11" s="9">
        <f t="shared" si="0"/>
        <v>36</v>
      </c>
      <c r="F11" s="10">
        <v>790</v>
      </c>
      <c r="G11" s="21">
        <f t="shared" si="1"/>
        <v>43</v>
      </c>
      <c r="H11" s="12">
        <v>17</v>
      </c>
      <c r="I11" s="13">
        <f t="shared" si="2"/>
        <v>51</v>
      </c>
      <c r="J11" s="12">
        <v>41</v>
      </c>
      <c r="K11" s="296">
        <f t="shared" si="3"/>
        <v>61.5</v>
      </c>
      <c r="L11" s="299">
        <f t="shared" si="4"/>
        <v>191.5</v>
      </c>
      <c r="M11" s="287">
        <f t="shared" si="5"/>
        <v>3</v>
      </c>
      <c r="N11" s="308"/>
      <c r="O11" s="309"/>
    </row>
    <row r="12" spans="1:15" ht="13.5" customHeight="1" thickBot="1">
      <c r="A12" s="74"/>
      <c r="B12" s="89" t="s">
        <v>102</v>
      </c>
      <c r="C12" s="90">
        <v>1996</v>
      </c>
      <c r="D12" s="81">
        <v>15</v>
      </c>
      <c r="E12" s="174">
        <f t="shared" si="0"/>
        <v>22.5</v>
      </c>
      <c r="F12" s="16">
        <v>840</v>
      </c>
      <c r="G12" s="22">
        <f t="shared" si="1"/>
        <v>53</v>
      </c>
      <c r="H12" s="18">
        <v>16</v>
      </c>
      <c r="I12" s="19">
        <f t="shared" si="2"/>
        <v>48</v>
      </c>
      <c r="J12" s="18">
        <v>23</v>
      </c>
      <c r="K12" s="297">
        <f t="shared" si="3"/>
        <v>34.5</v>
      </c>
      <c r="L12" s="300">
        <f t="shared" si="4"/>
        <v>158</v>
      </c>
      <c r="M12" s="288">
        <f t="shared" si="5"/>
        <v>9</v>
      </c>
      <c r="N12" s="308"/>
      <c r="O12" s="309"/>
    </row>
    <row r="13" spans="1:15" ht="13.5" customHeight="1" thickBot="1">
      <c r="A13" s="75" t="s">
        <v>137</v>
      </c>
      <c r="B13" s="82" t="s">
        <v>119</v>
      </c>
      <c r="C13" s="66">
        <v>1996</v>
      </c>
      <c r="D13" s="39">
        <v>36</v>
      </c>
      <c r="E13" s="1">
        <f t="shared" si="0"/>
        <v>54</v>
      </c>
      <c r="F13" s="2">
        <v>730</v>
      </c>
      <c r="G13" s="3">
        <f t="shared" si="1"/>
        <v>33</v>
      </c>
      <c r="H13" s="4">
        <v>19</v>
      </c>
      <c r="I13" s="5">
        <f t="shared" si="2"/>
        <v>57</v>
      </c>
      <c r="J13" s="6">
        <v>28</v>
      </c>
      <c r="K13" s="295">
        <f t="shared" si="3"/>
        <v>42</v>
      </c>
      <c r="L13" s="298">
        <f t="shared" si="4"/>
        <v>186</v>
      </c>
      <c r="M13" s="289">
        <f t="shared" si="5"/>
        <v>4</v>
      </c>
      <c r="N13" s="308">
        <f>SUM(L13:L16)-MIN(L13:L16)</f>
        <v>534</v>
      </c>
      <c r="O13" s="309">
        <f>RANK(N13,N$7:N$40)</f>
        <v>2</v>
      </c>
    </row>
    <row r="14" spans="1:15" ht="13.5" customHeight="1" thickBot="1">
      <c r="A14" s="73"/>
      <c r="B14" s="83" t="s">
        <v>111</v>
      </c>
      <c r="C14" s="68">
        <v>1998</v>
      </c>
      <c r="D14" s="40">
        <v>34</v>
      </c>
      <c r="E14" s="9">
        <f t="shared" si="0"/>
        <v>51</v>
      </c>
      <c r="F14" s="10">
        <v>780</v>
      </c>
      <c r="G14" s="11">
        <f t="shared" si="1"/>
        <v>41</v>
      </c>
      <c r="H14" s="12">
        <v>17</v>
      </c>
      <c r="I14" s="13">
        <f t="shared" si="2"/>
        <v>51</v>
      </c>
      <c r="J14" s="14">
        <v>40</v>
      </c>
      <c r="K14" s="296">
        <f t="shared" si="3"/>
        <v>60</v>
      </c>
      <c r="L14" s="299">
        <f t="shared" si="4"/>
        <v>203</v>
      </c>
      <c r="M14" s="287">
        <f t="shared" si="5"/>
        <v>2</v>
      </c>
      <c r="N14" s="308"/>
      <c r="O14" s="309"/>
    </row>
    <row r="15" spans="1:15" ht="13.5" customHeight="1" thickBot="1">
      <c r="A15" s="73"/>
      <c r="B15" s="83" t="s">
        <v>110</v>
      </c>
      <c r="C15" s="68">
        <v>1997</v>
      </c>
      <c r="D15" s="40">
        <v>18</v>
      </c>
      <c r="E15" s="9">
        <f t="shared" si="0"/>
        <v>27</v>
      </c>
      <c r="F15" s="10">
        <v>710</v>
      </c>
      <c r="G15" s="11">
        <f t="shared" si="1"/>
        <v>31</v>
      </c>
      <c r="H15" s="12">
        <v>15</v>
      </c>
      <c r="I15" s="13">
        <f t="shared" si="2"/>
        <v>45</v>
      </c>
      <c r="J15" s="14">
        <v>17</v>
      </c>
      <c r="K15" s="296">
        <f t="shared" si="3"/>
        <v>25.5</v>
      </c>
      <c r="L15" s="299">
        <f t="shared" si="4"/>
        <v>128.5</v>
      </c>
      <c r="M15" s="287">
        <f t="shared" si="5"/>
        <v>12</v>
      </c>
      <c r="N15" s="308"/>
      <c r="O15" s="309"/>
    </row>
    <row r="16" spans="1:15" ht="13.5" customHeight="1" thickBot="1">
      <c r="A16" s="74"/>
      <c r="B16" s="84" t="s">
        <v>112</v>
      </c>
      <c r="C16" s="70">
        <v>1998</v>
      </c>
      <c r="D16" s="41">
        <v>26</v>
      </c>
      <c r="E16" s="174">
        <f t="shared" si="0"/>
        <v>39</v>
      </c>
      <c r="F16" s="16">
        <v>740</v>
      </c>
      <c r="G16" s="17">
        <f t="shared" si="1"/>
        <v>34</v>
      </c>
      <c r="H16" s="18">
        <v>15</v>
      </c>
      <c r="I16" s="19">
        <f t="shared" si="2"/>
        <v>45</v>
      </c>
      <c r="J16" s="20">
        <v>18</v>
      </c>
      <c r="K16" s="297">
        <f t="shared" si="3"/>
        <v>27</v>
      </c>
      <c r="L16" s="300">
        <f t="shared" si="4"/>
        <v>145</v>
      </c>
      <c r="M16" s="288">
        <f t="shared" si="5"/>
        <v>11</v>
      </c>
      <c r="N16" s="308"/>
      <c r="O16" s="309"/>
    </row>
    <row r="17" spans="1:15" ht="13.5" customHeight="1" thickBot="1">
      <c r="A17" s="75" t="s">
        <v>120</v>
      </c>
      <c r="B17" s="82" t="s">
        <v>121</v>
      </c>
      <c r="C17" s="161">
        <v>1996</v>
      </c>
      <c r="D17" s="175">
        <v>21</v>
      </c>
      <c r="E17" s="1">
        <f t="shared" si="0"/>
        <v>31.5</v>
      </c>
      <c r="F17" s="2">
        <v>640</v>
      </c>
      <c r="G17" s="3">
        <f t="shared" si="1"/>
        <v>24</v>
      </c>
      <c r="H17" s="4">
        <v>8</v>
      </c>
      <c r="I17" s="5">
        <f t="shared" si="2"/>
        <v>24</v>
      </c>
      <c r="J17" s="6">
        <v>12</v>
      </c>
      <c r="K17" s="295">
        <f t="shared" si="3"/>
        <v>18</v>
      </c>
      <c r="L17" s="298">
        <f t="shared" si="4"/>
        <v>97.5</v>
      </c>
      <c r="M17" s="289">
        <f t="shared" si="5"/>
        <v>16</v>
      </c>
      <c r="N17" s="308">
        <f>SUM(L17:L20)-MIN(L17:L20)</f>
        <v>373</v>
      </c>
      <c r="O17" s="309">
        <f>RANK(N17,N$7:N$40)</f>
        <v>4</v>
      </c>
    </row>
    <row r="18" spans="1:15" ht="13.5" customHeight="1" thickBot="1">
      <c r="A18" s="73"/>
      <c r="B18" s="83" t="s">
        <v>122</v>
      </c>
      <c r="C18" s="68">
        <v>196</v>
      </c>
      <c r="D18" s="176">
        <v>17</v>
      </c>
      <c r="E18" s="9">
        <f t="shared" si="0"/>
        <v>25.5</v>
      </c>
      <c r="F18" s="10">
        <v>650</v>
      </c>
      <c r="G18" s="11">
        <f t="shared" si="1"/>
        <v>25</v>
      </c>
      <c r="H18" s="12">
        <v>11</v>
      </c>
      <c r="I18" s="13">
        <f t="shared" si="2"/>
        <v>33</v>
      </c>
      <c r="J18" s="14">
        <v>30</v>
      </c>
      <c r="K18" s="296">
        <f t="shared" si="3"/>
        <v>45</v>
      </c>
      <c r="L18" s="299">
        <f t="shared" si="4"/>
        <v>128.5</v>
      </c>
      <c r="M18" s="287">
        <f t="shared" si="5"/>
        <v>12</v>
      </c>
      <c r="N18" s="308"/>
      <c r="O18" s="309"/>
    </row>
    <row r="19" spans="1:15" ht="13.5" customHeight="1" thickBot="1">
      <c r="A19" s="73"/>
      <c r="B19" s="83" t="s">
        <v>123</v>
      </c>
      <c r="C19" s="68">
        <v>1996</v>
      </c>
      <c r="D19" s="176">
        <v>30</v>
      </c>
      <c r="E19" s="9">
        <f t="shared" si="0"/>
        <v>45</v>
      </c>
      <c r="F19" s="10">
        <v>710</v>
      </c>
      <c r="G19" s="11">
        <f t="shared" si="1"/>
        <v>31</v>
      </c>
      <c r="H19" s="12">
        <v>14</v>
      </c>
      <c r="I19" s="13">
        <f t="shared" si="2"/>
        <v>42</v>
      </c>
      <c r="J19" s="14">
        <v>0</v>
      </c>
      <c r="K19" s="296">
        <f t="shared" si="3"/>
        <v>0</v>
      </c>
      <c r="L19" s="299">
        <f t="shared" si="4"/>
        <v>118</v>
      </c>
      <c r="M19" s="287">
        <f t="shared" si="5"/>
        <v>15</v>
      </c>
      <c r="N19" s="308"/>
      <c r="O19" s="309"/>
    </row>
    <row r="20" spans="1:15" ht="13.5" customHeight="1" thickBot="1">
      <c r="A20" s="74"/>
      <c r="B20" s="84" t="s">
        <v>136</v>
      </c>
      <c r="C20" s="70">
        <v>1997</v>
      </c>
      <c r="D20" s="177">
        <v>13</v>
      </c>
      <c r="E20" s="174">
        <f t="shared" si="0"/>
        <v>19.5</v>
      </c>
      <c r="F20" s="16">
        <v>810</v>
      </c>
      <c r="G20" s="17">
        <f t="shared" si="1"/>
        <v>47</v>
      </c>
      <c r="H20" s="18">
        <v>12</v>
      </c>
      <c r="I20" s="19">
        <f t="shared" si="2"/>
        <v>36</v>
      </c>
      <c r="J20" s="20">
        <v>16</v>
      </c>
      <c r="K20" s="297">
        <f t="shared" si="3"/>
        <v>24</v>
      </c>
      <c r="L20" s="300">
        <f t="shared" si="4"/>
        <v>126.5</v>
      </c>
      <c r="M20" s="288">
        <f t="shared" si="5"/>
        <v>14</v>
      </c>
      <c r="N20" s="308"/>
      <c r="O20" s="309"/>
    </row>
    <row r="21" spans="1:15" ht="13.5" customHeight="1" thickBot="1">
      <c r="A21" s="75" t="s">
        <v>124</v>
      </c>
      <c r="B21" s="82" t="s">
        <v>113</v>
      </c>
      <c r="C21" s="66">
        <v>1996</v>
      </c>
      <c r="D21" s="30">
        <v>29</v>
      </c>
      <c r="E21" s="1">
        <f t="shared" si="0"/>
        <v>43.5</v>
      </c>
      <c r="F21" s="2">
        <v>830</v>
      </c>
      <c r="G21" s="3">
        <f t="shared" si="1"/>
        <v>51</v>
      </c>
      <c r="H21" s="4">
        <v>24</v>
      </c>
      <c r="I21" s="5">
        <f t="shared" si="2"/>
        <v>72</v>
      </c>
      <c r="J21" s="6">
        <v>33</v>
      </c>
      <c r="K21" s="295">
        <f t="shared" si="3"/>
        <v>49.5</v>
      </c>
      <c r="L21" s="298">
        <f t="shared" si="4"/>
        <v>216</v>
      </c>
      <c r="M21" s="289">
        <f t="shared" si="5"/>
        <v>1</v>
      </c>
      <c r="N21" s="308">
        <f>SUM(L21:L24)-MIN(L21:L24)</f>
        <v>556.5</v>
      </c>
      <c r="O21" s="309">
        <f>RANK(N21,N$7:N$40)</f>
        <v>1</v>
      </c>
    </row>
    <row r="22" spans="1:15" ht="13.5" customHeight="1" thickBot="1">
      <c r="A22" s="73"/>
      <c r="B22" s="83" t="s">
        <v>114</v>
      </c>
      <c r="C22" s="68">
        <v>1996</v>
      </c>
      <c r="D22" s="33">
        <v>22</v>
      </c>
      <c r="E22" s="9">
        <f t="shared" si="0"/>
        <v>33</v>
      </c>
      <c r="F22" s="10">
        <v>790</v>
      </c>
      <c r="G22" s="11">
        <f t="shared" si="1"/>
        <v>43</v>
      </c>
      <c r="H22" s="12">
        <v>22</v>
      </c>
      <c r="I22" s="13">
        <f t="shared" si="2"/>
        <v>66</v>
      </c>
      <c r="J22" s="14">
        <v>26</v>
      </c>
      <c r="K22" s="296">
        <f t="shared" si="3"/>
        <v>39</v>
      </c>
      <c r="L22" s="299">
        <f t="shared" si="4"/>
        <v>181</v>
      </c>
      <c r="M22" s="287">
        <f t="shared" si="5"/>
        <v>5</v>
      </c>
      <c r="N22" s="308"/>
      <c r="O22" s="309"/>
    </row>
    <row r="23" spans="1:15" ht="13.5" customHeight="1" thickBot="1">
      <c r="A23" s="73"/>
      <c r="B23" s="83" t="s">
        <v>115</v>
      </c>
      <c r="C23" s="68">
        <v>196</v>
      </c>
      <c r="D23" s="33">
        <v>21</v>
      </c>
      <c r="E23" s="9">
        <f t="shared" si="0"/>
        <v>31.5</v>
      </c>
      <c r="F23" s="10">
        <v>750</v>
      </c>
      <c r="G23" s="11">
        <f t="shared" si="1"/>
        <v>35</v>
      </c>
      <c r="H23" s="12">
        <v>19</v>
      </c>
      <c r="I23" s="13">
        <f t="shared" si="2"/>
        <v>57</v>
      </c>
      <c r="J23" s="14">
        <v>24</v>
      </c>
      <c r="K23" s="296">
        <f t="shared" si="3"/>
        <v>36</v>
      </c>
      <c r="L23" s="299">
        <f t="shared" si="4"/>
        <v>159.5</v>
      </c>
      <c r="M23" s="287">
        <f t="shared" si="5"/>
        <v>8</v>
      </c>
      <c r="N23" s="308"/>
      <c r="O23" s="309"/>
    </row>
    <row r="24" spans="1:15" ht="13.5" customHeight="1" thickBot="1">
      <c r="A24" s="74"/>
      <c r="B24" s="84" t="s">
        <v>126</v>
      </c>
      <c r="C24" s="70">
        <v>1997</v>
      </c>
      <c r="D24" s="36">
        <v>15</v>
      </c>
      <c r="E24" s="174">
        <f t="shared" si="0"/>
        <v>22.5</v>
      </c>
      <c r="F24" s="16">
        <v>810</v>
      </c>
      <c r="G24" s="17">
        <f t="shared" si="1"/>
        <v>47</v>
      </c>
      <c r="H24" s="18">
        <v>17</v>
      </c>
      <c r="I24" s="19">
        <f t="shared" si="2"/>
        <v>51</v>
      </c>
      <c r="J24" s="20">
        <v>19</v>
      </c>
      <c r="K24" s="297">
        <f t="shared" si="3"/>
        <v>28.5</v>
      </c>
      <c r="L24" s="300">
        <f t="shared" si="4"/>
        <v>149</v>
      </c>
      <c r="M24" s="288">
        <f t="shared" si="5"/>
        <v>10</v>
      </c>
      <c r="N24" s="308"/>
      <c r="O24" s="309"/>
    </row>
    <row r="25" spans="1:15" ht="13.5" customHeight="1" thickBot="1">
      <c r="A25" s="75"/>
      <c r="B25" s="82"/>
      <c r="C25" s="66"/>
      <c r="D25" s="39"/>
      <c r="E25" s="1">
        <f t="shared" si="0"/>
        <v>0</v>
      </c>
      <c r="F25" s="2"/>
      <c r="G25" s="3">
        <f t="shared" si="1"/>
        <v>0</v>
      </c>
      <c r="H25" s="4"/>
      <c r="I25" s="5">
        <f t="shared" si="2"/>
        <v>0</v>
      </c>
      <c r="J25" s="6"/>
      <c r="K25" s="295">
        <f t="shared" si="3"/>
        <v>0</v>
      </c>
      <c r="L25" s="298">
        <f t="shared" si="4"/>
        <v>0</v>
      </c>
      <c r="M25" s="289">
        <f t="shared" si="5"/>
        <v>17</v>
      </c>
      <c r="N25" s="308">
        <f>SUM(L25:L28)-MIN(L25:L28)</f>
        <v>0</v>
      </c>
      <c r="O25" s="309">
        <f>RANK(N25,N$7:N$40)</f>
        <v>5</v>
      </c>
    </row>
    <row r="26" spans="1:15" ht="13.5" customHeight="1" thickBot="1">
      <c r="A26" s="73"/>
      <c r="B26" s="83"/>
      <c r="C26" s="68"/>
      <c r="D26" s="40"/>
      <c r="E26" s="9">
        <f t="shared" si="0"/>
        <v>0</v>
      </c>
      <c r="F26" s="10"/>
      <c r="G26" s="11">
        <f t="shared" si="1"/>
        <v>0</v>
      </c>
      <c r="H26" s="12"/>
      <c r="I26" s="13">
        <f t="shared" si="2"/>
        <v>0</v>
      </c>
      <c r="J26" s="14"/>
      <c r="K26" s="296">
        <f t="shared" si="3"/>
        <v>0</v>
      </c>
      <c r="L26" s="299">
        <f t="shared" si="4"/>
        <v>0</v>
      </c>
      <c r="M26" s="287">
        <f t="shared" si="5"/>
        <v>17</v>
      </c>
      <c r="N26" s="308"/>
      <c r="O26" s="309"/>
    </row>
    <row r="27" spans="1:15" ht="13.5" customHeight="1" thickBot="1">
      <c r="A27" s="73"/>
      <c r="B27" s="83"/>
      <c r="C27" s="68"/>
      <c r="D27" s="40"/>
      <c r="E27" s="9">
        <f t="shared" si="0"/>
        <v>0</v>
      </c>
      <c r="F27" s="10"/>
      <c r="G27" s="11">
        <f t="shared" si="1"/>
        <v>0</v>
      </c>
      <c r="H27" s="12"/>
      <c r="I27" s="13">
        <f t="shared" si="2"/>
        <v>0</v>
      </c>
      <c r="J27" s="14"/>
      <c r="K27" s="296">
        <f t="shared" si="3"/>
        <v>0</v>
      </c>
      <c r="L27" s="299">
        <f t="shared" si="4"/>
        <v>0</v>
      </c>
      <c r="M27" s="287">
        <f t="shared" si="5"/>
        <v>17</v>
      </c>
      <c r="N27" s="308"/>
      <c r="O27" s="309"/>
    </row>
    <row r="28" spans="1:15" ht="13.5" customHeight="1" thickBot="1">
      <c r="A28" s="76"/>
      <c r="B28" s="93"/>
      <c r="C28" s="70"/>
      <c r="D28" s="41"/>
      <c r="E28" s="174">
        <f t="shared" si="0"/>
        <v>0</v>
      </c>
      <c r="F28" s="16"/>
      <c r="G28" s="17">
        <f t="shared" si="1"/>
        <v>0</v>
      </c>
      <c r="H28" s="18"/>
      <c r="I28" s="19">
        <f t="shared" si="2"/>
        <v>0</v>
      </c>
      <c r="J28" s="20"/>
      <c r="K28" s="297">
        <f t="shared" si="3"/>
        <v>0</v>
      </c>
      <c r="L28" s="300">
        <f t="shared" si="4"/>
        <v>0</v>
      </c>
      <c r="M28" s="288">
        <f t="shared" si="5"/>
        <v>17</v>
      </c>
      <c r="N28" s="318"/>
      <c r="O28" s="310"/>
    </row>
    <row r="29" spans="1:15" ht="13.5" customHeight="1" thickBot="1">
      <c r="A29" s="72"/>
      <c r="B29" s="97"/>
      <c r="C29" s="161"/>
      <c r="D29" s="175"/>
      <c r="E29" s="1">
        <f t="shared" si="0"/>
        <v>0</v>
      </c>
      <c r="F29" s="2"/>
      <c r="G29" s="3">
        <f t="shared" si="1"/>
        <v>0</v>
      </c>
      <c r="H29" s="4"/>
      <c r="I29" s="5">
        <f t="shared" si="2"/>
        <v>0</v>
      </c>
      <c r="J29" s="6"/>
      <c r="K29" s="295">
        <f t="shared" si="3"/>
        <v>0</v>
      </c>
      <c r="L29" s="298">
        <f t="shared" si="4"/>
        <v>0</v>
      </c>
      <c r="M29" s="289">
        <f t="shared" si="5"/>
        <v>17</v>
      </c>
      <c r="N29" s="307">
        <f>SUM(L29:L32)-MIN(L29:L32)</f>
        <v>0</v>
      </c>
      <c r="O29" s="304">
        <f>RANK(N29,N$7:N$40)</f>
        <v>5</v>
      </c>
    </row>
    <row r="30" spans="1:15" ht="13.5" customHeight="1" thickBot="1">
      <c r="A30" s="73"/>
      <c r="B30" s="83"/>
      <c r="C30" s="68"/>
      <c r="D30" s="176"/>
      <c r="E30" s="9">
        <f t="shared" si="0"/>
        <v>0</v>
      </c>
      <c r="F30" s="10"/>
      <c r="G30" s="11">
        <f t="shared" si="1"/>
        <v>0</v>
      </c>
      <c r="H30" s="12"/>
      <c r="I30" s="13">
        <f t="shared" si="2"/>
        <v>0</v>
      </c>
      <c r="J30" s="14"/>
      <c r="K30" s="296">
        <f t="shared" si="3"/>
        <v>0</v>
      </c>
      <c r="L30" s="299">
        <f t="shared" si="4"/>
        <v>0</v>
      </c>
      <c r="M30" s="287">
        <f t="shared" si="5"/>
        <v>17</v>
      </c>
      <c r="N30" s="308"/>
      <c r="O30" s="305"/>
    </row>
    <row r="31" spans="1:15" ht="13.5" customHeight="1" thickBot="1">
      <c r="A31" s="73"/>
      <c r="B31" s="83"/>
      <c r="C31" s="68"/>
      <c r="D31" s="176"/>
      <c r="E31" s="9">
        <f t="shared" si="0"/>
        <v>0</v>
      </c>
      <c r="F31" s="10"/>
      <c r="G31" s="11">
        <f>IF(F31&lt;=400,0,IF(F31&lt;=750,(F31-400)/10,(F31-750)/5+35))</f>
        <v>0</v>
      </c>
      <c r="H31" s="12"/>
      <c r="I31" s="13">
        <f t="shared" si="2"/>
        <v>0</v>
      </c>
      <c r="J31" s="14"/>
      <c r="K31" s="296">
        <f t="shared" si="3"/>
        <v>0</v>
      </c>
      <c r="L31" s="299">
        <f t="shared" si="4"/>
        <v>0</v>
      </c>
      <c r="M31" s="287">
        <f t="shared" si="5"/>
        <v>17</v>
      </c>
      <c r="N31" s="308"/>
      <c r="O31" s="305"/>
    </row>
    <row r="32" spans="1:15" ht="13.5" customHeight="1" thickBot="1">
      <c r="A32" s="77"/>
      <c r="B32" s="98"/>
      <c r="C32" s="99"/>
      <c r="D32" s="177"/>
      <c r="E32" s="174">
        <f t="shared" si="0"/>
        <v>0</v>
      </c>
      <c r="F32" s="16"/>
      <c r="G32" s="17">
        <f t="shared" si="1"/>
        <v>0</v>
      </c>
      <c r="H32" s="18"/>
      <c r="I32" s="19">
        <f t="shared" si="2"/>
        <v>0</v>
      </c>
      <c r="J32" s="20"/>
      <c r="K32" s="297">
        <f t="shared" si="3"/>
        <v>0</v>
      </c>
      <c r="L32" s="300">
        <f t="shared" si="4"/>
        <v>0</v>
      </c>
      <c r="M32" s="288">
        <f t="shared" si="5"/>
        <v>17</v>
      </c>
      <c r="N32" s="311"/>
      <c r="O32" s="306"/>
    </row>
    <row r="33" spans="1:15" ht="13.5" customHeight="1" thickBot="1">
      <c r="A33" s="72"/>
      <c r="B33" s="94"/>
      <c r="C33" s="95"/>
      <c r="D33" s="30"/>
      <c r="E33" s="1">
        <f t="shared" si="0"/>
        <v>0</v>
      </c>
      <c r="F33" s="2"/>
      <c r="G33" s="3">
        <f t="shared" si="1"/>
        <v>0</v>
      </c>
      <c r="H33" s="4"/>
      <c r="I33" s="5">
        <f t="shared" si="2"/>
        <v>0</v>
      </c>
      <c r="J33" s="4"/>
      <c r="K33" s="295">
        <f t="shared" si="3"/>
        <v>0</v>
      </c>
      <c r="L33" s="298">
        <f t="shared" si="4"/>
        <v>0</v>
      </c>
      <c r="M33" s="289">
        <f t="shared" si="5"/>
        <v>17</v>
      </c>
      <c r="N33" s="307">
        <f>SUM(L33:L36)-MIN(L33:L36)</f>
        <v>0</v>
      </c>
      <c r="O33" s="304">
        <f>RANK(N33,N$7:N$40)</f>
        <v>5</v>
      </c>
    </row>
    <row r="34" spans="1:15" ht="13.5" customHeight="1" thickBot="1">
      <c r="A34" s="73"/>
      <c r="B34" s="87"/>
      <c r="C34" s="86"/>
      <c r="D34" s="33"/>
      <c r="E34" s="9">
        <f t="shared" si="0"/>
        <v>0</v>
      </c>
      <c r="F34" s="10"/>
      <c r="G34" s="11">
        <f t="shared" si="1"/>
        <v>0</v>
      </c>
      <c r="H34" s="12"/>
      <c r="I34" s="13">
        <f t="shared" si="2"/>
        <v>0</v>
      </c>
      <c r="J34" s="12"/>
      <c r="K34" s="296">
        <f t="shared" si="3"/>
        <v>0</v>
      </c>
      <c r="L34" s="299">
        <f t="shared" si="4"/>
        <v>0</v>
      </c>
      <c r="M34" s="287">
        <f t="shared" si="5"/>
        <v>17</v>
      </c>
      <c r="N34" s="308"/>
      <c r="O34" s="305"/>
    </row>
    <row r="35" spans="1:15" ht="13.5" customHeight="1" thickBot="1">
      <c r="A35" s="73"/>
      <c r="B35" s="87"/>
      <c r="C35" s="86"/>
      <c r="D35" s="33"/>
      <c r="E35" s="9">
        <f t="shared" si="0"/>
        <v>0</v>
      </c>
      <c r="F35" s="10"/>
      <c r="G35" s="11">
        <f t="shared" si="1"/>
        <v>0</v>
      </c>
      <c r="H35" s="12"/>
      <c r="I35" s="13">
        <f t="shared" si="2"/>
        <v>0</v>
      </c>
      <c r="J35" s="12"/>
      <c r="K35" s="296">
        <f t="shared" si="3"/>
        <v>0</v>
      </c>
      <c r="L35" s="299">
        <f t="shared" si="4"/>
        <v>0</v>
      </c>
      <c r="M35" s="287">
        <f t="shared" si="5"/>
        <v>17</v>
      </c>
      <c r="N35" s="308"/>
      <c r="O35" s="305"/>
    </row>
    <row r="36" spans="1:15" ht="13.5" customHeight="1" thickBot="1">
      <c r="A36" s="76"/>
      <c r="B36" s="101"/>
      <c r="C36" s="102"/>
      <c r="D36" s="36"/>
      <c r="E36" s="174">
        <f t="shared" si="0"/>
        <v>0</v>
      </c>
      <c r="F36" s="16"/>
      <c r="G36" s="17">
        <f t="shared" si="1"/>
        <v>0</v>
      </c>
      <c r="H36" s="18"/>
      <c r="I36" s="19">
        <f t="shared" si="2"/>
        <v>0</v>
      </c>
      <c r="J36" s="18"/>
      <c r="K36" s="297">
        <f t="shared" si="3"/>
        <v>0</v>
      </c>
      <c r="L36" s="300">
        <f t="shared" si="4"/>
        <v>0</v>
      </c>
      <c r="M36" s="288">
        <f t="shared" si="5"/>
        <v>17</v>
      </c>
      <c r="N36" s="308"/>
      <c r="O36" s="305"/>
    </row>
    <row r="37" spans="1:15" ht="13.5" customHeight="1" thickBot="1">
      <c r="A37" s="79"/>
      <c r="B37" s="103"/>
      <c r="C37" s="85"/>
      <c r="D37" s="178"/>
      <c r="E37" s="1">
        <f t="shared" si="0"/>
        <v>0</v>
      </c>
      <c r="F37" s="2"/>
      <c r="G37" s="3">
        <f t="shared" si="1"/>
        <v>0</v>
      </c>
      <c r="H37" s="179"/>
      <c r="I37" s="5">
        <f t="shared" si="2"/>
        <v>0</v>
      </c>
      <c r="J37" s="180"/>
      <c r="K37" s="295">
        <f t="shared" si="3"/>
        <v>0</v>
      </c>
      <c r="L37" s="298">
        <f>SUM(K37,I37,G37,E37)</f>
        <v>0</v>
      </c>
      <c r="M37" s="289">
        <f t="shared" si="5"/>
        <v>17</v>
      </c>
      <c r="N37" s="308">
        <f>SUM(L37:L40)-MIN(L37:L40)</f>
        <v>0</v>
      </c>
      <c r="O37" s="305">
        <f>RANK(N37,N$7:N$40)</f>
        <v>5</v>
      </c>
    </row>
    <row r="38" spans="1:15" ht="13.5" customHeight="1" thickBot="1">
      <c r="A38" s="60"/>
      <c r="B38" s="91"/>
      <c r="C38" s="88"/>
      <c r="D38" s="181"/>
      <c r="E38" s="9">
        <f t="shared" si="0"/>
        <v>0</v>
      </c>
      <c r="F38" s="10"/>
      <c r="G38" s="11">
        <f t="shared" si="1"/>
        <v>0</v>
      </c>
      <c r="H38" s="24"/>
      <c r="I38" s="13">
        <f t="shared" si="2"/>
        <v>0</v>
      </c>
      <c r="J38" s="23"/>
      <c r="K38" s="296">
        <f t="shared" si="3"/>
        <v>0</v>
      </c>
      <c r="L38" s="299">
        <f>SUM(K38,I38,G38,E38)</f>
        <v>0</v>
      </c>
      <c r="M38" s="287">
        <f t="shared" si="5"/>
        <v>17</v>
      </c>
      <c r="N38" s="308"/>
      <c r="O38" s="305"/>
    </row>
    <row r="39" spans="1:15" ht="13.5" customHeight="1" thickBot="1">
      <c r="A39" s="60"/>
      <c r="B39" s="91"/>
      <c r="C39" s="88"/>
      <c r="D39" s="181"/>
      <c r="E39" s="9">
        <f t="shared" si="0"/>
        <v>0</v>
      </c>
      <c r="F39" s="10"/>
      <c r="G39" s="11">
        <f t="shared" si="1"/>
        <v>0</v>
      </c>
      <c r="H39" s="24"/>
      <c r="I39" s="13">
        <f t="shared" si="2"/>
        <v>0</v>
      </c>
      <c r="J39" s="23"/>
      <c r="K39" s="296">
        <f t="shared" si="3"/>
        <v>0</v>
      </c>
      <c r="L39" s="299">
        <f>SUM(K39,I39,G39,E39)</f>
        <v>0</v>
      </c>
      <c r="M39" s="287">
        <f t="shared" si="5"/>
        <v>17</v>
      </c>
      <c r="N39" s="308"/>
      <c r="O39" s="305"/>
    </row>
    <row r="40" spans="1:15" ht="13.5" customHeight="1" thickBot="1">
      <c r="A40" s="61"/>
      <c r="B40" s="104"/>
      <c r="C40" s="96"/>
      <c r="D40" s="182"/>
      <c r="E40" s="174">
        <f t="shared" si="0"/>
        <v>0</v>
      </c>
      <c r="F40" s="16"/>
      <c r="G40" s="17">
        <f t="shared" si="1"/>
        <v>0</v>
      </c>
      <c r="H40" s="183"/>
      <c r="I40" s="19">
        <f t="shared" si="2"/>
        <v>0</v>
      </c>
      <c r="J40" s="127"/>
      <c r="K40" s="297">
        <f t="shared" si="3"/>
        <v>0</v>
      </c>
      <c r="L40" s="300">
        <f>SUM(K40,I40,G40,E40)</f>
        <v>0</v>
      </c>
      <c r="M40" s="288">
        <f t="shared" si="5"/>
        <v>17</v>
      </c>
      <c r="N40" s="311"/>
      <c r="O40" s="306"/>
    </row>
    <row r="41" ht="13.5" customHeight="1"/>
    <row r="42" ht="13.5" customHeight="1"/>
  </sheetData>
  <sheetProtection/>
  <mergeCells count="25">
    <mergeCell ref="O21:O24"/>
    <mergeCell ref="O17:O20"/>
    <mergeCell ref="O7:O8"/>
    <mergeCell ref="N37:N40"/>
    <mergeCell ref="O37:O40"/>
    <mergeCell ref="A3:K3"/>
    <mergeCell ref="A4:C4"/>
    <mergeCell ref="A5:C5"/>
    <mergeCell ref="N25:N28"/>
    <mergeCell ref="O33:O36"/>
    <mergeCell ref="N13:N16"/>
    <mergeCell ref="O13:O16"/>
    <mergeCell ref="N17:N20"/>
    <mergeCell ref="J7:K7"/>
    <mergeCell ref="N21:N24"/>
    <mergeCell ref="A1:O1"/>
    <mergeCell ref="O29:O32"/>
    <mergeCell ref="N33:N36"/>
    <mergeCell ref="O25:O28"/>
    <mergeCell ref="N29:N32"/>
    <mergeCell ref="N9:N12"/>
    <mergeCell ref="O9:O12"/>
    <mergeCell ref="D7:E7"/>
    <mergeCell ref="F7:G7"/>
    <mergeCell ref="H7:I7"/>
  </mergeCells>
  <printOptions/>
  <pageMargins left="0.47" right="0.2" top="0.16" bottom="0.17" header="0.14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8">
      <selection activeCell="A39" sqref="A39:IV39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8.00390625" style="0" customWidth="1"/>
    <col min="4" max="4" width="50.00390625" style="0" customWidth="1"/>
    <col min="5" max="12" width="6.140625" style="0" customWidth="1"/>
    <col min="13" max="13" width="6.28125" style="0" customWidth="1"/>
  </cols>
  <sheetData>
    <row r="1" spans="1:14" ht="19.5" customHeight="1">
      <c r="A1" s="321" t="s">
        <v>90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41"/>
    </row>
    <row r="2" spans="2:14" ht="12" customHeight="1">
      <c r="B2" s="186" t="s">
        <v>91</v>
      </c>
      <c r="C2" t="s">
        <v>100</v>
      </c>
      <c r="L2" s="25"/>
      <c r="M2" s="25"/>
      <c r="N2" s="25"/>
    </row>
    <row r="3" spans="2:14" ht="12" customHeight="1">
      <c r="B3" s="325" t="s">
        <v>125</v>
      </c>
      <c r="C3" s="325"/>
      <c r="D3" s="325"/>
      <c r="L3" s="25"/>
      <c r="M3" s="25"/>
      <c r="N3" s="25"/>
    </row>
    <row r="4" spans="2:3" ht="12.75" customHeight="1">
      <c r="B4" s="186" t="s">
        <v>94</v>
      </c>
      <c r="C4" s="142" t="s">
        <v>95</v>
      </c>
    </row>
    <row r="5" spans="1:2" ht="9.75" customHeight="1">
      <c r="A5" s="28"/>
      <c r="B5" s="28"/>
    </row>
    <row r="6" spans="1:13" ht="15.75" thickBot="1">
      <c r="A6" s="184" t="s">
        <v>93</v>
      </c>
      <c r="M6" s="7"/>
    </row>
    <row r="7" spans="5:13" ht="18.75" customHeight="1" thickBot="1">
      <c r="E7" s="322" t="s">
        <v>3</v>
      </c>
      <c r="F7" s="323"/>
      <c r="G7" s="324" t="s">
        <v>4</v>
      </c>
      <c r="H7" s="324"/>
      <c r="I7" s="324" t="s">
        <v>5</v>
      </c>
      <c r="J7" s="324"/>
      <c r="K7" s="324" t="s">
        <v>6</v>
      </c>
      <c r="L7" s="324"/>
      <c r="M7" s="283" t="s">
        <v>7</v>
      </c>
    </row>
    <row r="8" spans="1:13" ht="15.75" thickBot="1">
      <c r="A8" s="144" t="s">
        <v>0</v>
      </c>
      <c r="B8" s="274" t="s">
        <v>1</v>
      </c>
      <c r="C8" s="275" t="s">
        <v>92</v>
      </c>
      <c r="D8" s="274" t="s">
        <v>2</v>
      </c>
      <c r="E8" s="276" t="s">
        <v>9</v>
      </c>
      <c r="F8" s="277" t="s">
        <v>10</v>
      </c>
      <c r="G8" s="278" t="s">
        <v>9</v>
      </c>
      <c r="H8" s="279" t="s">
        <v>10</v>
      </c>
      <c r="I8" s="280" t="s">
        <v>9</v>
      </c>
      <c r="J8" s="281" t="s">
        <v>10</v>
      </c>
      <c r="K8" s="278" t="s">
        <v>9</v>
      </c>
      <c r="L8" s="279" t="s">
        <v>10</v>
      </c>
      <c r="M8" s="282"/>
    </row>
    <row r="9" spans="1:13" ht="15">
      <c r="A9" s="192" t="s">
        <v>28</v>
      </c>
      <c r="B9" s="268" t="s">
        <v>138</v>
      </c>
      <c r="C9" s="269">
        <v>1997</v>
      </c>
      <c r="D9" s="270" t="s">
        <v>100</v>
      </c>
      <c r="E9" s="271">
        <v>17</v>
      </c>
      <c r="F9" s="272">
        <f aca="true" t="shared" si="0" ref="F9:F38">E9*1.5</f>
        <v>25.5</v>
      </c>
      <c r="G9" s="271">
        <v>790</v>
      </c>
      <c r="H9" s="273">
        <f aca="true" t="shared" si="1" ref="H9:H36">IF(G9&lt;=400,0,IF(G9&lt;=750,(G9-400)/10,(G9-750)/5+35))</f>
        <v>43</v>
      </c>
      <c r="I9" s="271">
        <v>17</v>
      </c>
      <c r="J9" s="273">
        <f aca="true" t="shared" si="2" ref="J9:J38">I9*3</f>
        <v>51</v>
      </c>
      <c r="K9" s="271">
        <v>32</v>
      </c>
      <c r="L9" s="272">
        <f aca="true" t="shared" si="3" ref="L9:L38">K9*1.5</f>
        <v>48</v>
      </c>
      <c r="M9" s="286">
        <f aca="true" t="shared" si="4" ref="M9:M36">SUM(L9,J9,H9,F9)</f>
        <v>167.5</v>
      </c>
    </row>
    <row r="10" spans="1:13" ht="15">
      <c r="A10" s="192" t="s">
        <v>29</v>
      </c>
      <c r="B10" s="145" t="s">
        <v>104</v>
      </c>
      <c r="C10" s="146">
        <v>1998</v>
      </c>
      <c r="D10" s="147" t="s">
        <v>100</v>
      </c>
      <c r="E10" s="148">
        <v>18</v>
      </c>
      <c r="F10" s="149">
        <f t="shared" si="0"/>
        <v>27</v>
      </c>
      <c r="G10" s="148">
        <v>710</v>
      </c>
      <c r="H10" s="150">
        <f t="shared" si="1"/>
        <v>31</v>
      </c>
      <c r="I10" s="148">
        <v>20</v>
      </c>
      <c r="J10" s="150">
        <f t="shared" si="2"/>
        <v>60</v>
      </c>
      <c r="K10" s="148">
        <v>30</v>
      </c>
      <c r="L10" s="149">
        <f t="shared" si="3"/>
        <v>45</v>
      </c>
      <c r="M10" s="284">
        <f t="shared" si="4"/>
        <v>163</v>
      </c>
    </row>
    <row r="11" spans="1:13" ht="15">
      <c r="A11" s="192" t="s">
        <v>30</v>
      </c>
      <c r="B11" s="152" t="s">
        <v>117</v>
      </c>
      <c r="C11" s="153">
        <v>1999</v>
      </c>
      <c r="D11" s="147" t="s">
        <v>100</v>
      </c>
      <c r="E11" s="148">
        <v>24</v>
      </c>
      <c r="F11" s="149">
        <f t="shared" si="0"/>
        <v>36</v>
      </c>
      <c r="G11" s="148">
        <v>790</v>
      </c>
      <c r="H11" s="150">
        <f t="shared" si="1"/>
        <v>43</v>
      </c>
      <c r="I11" s="148">
        <v>17</v>
      </c>
      <c r="J11" s="150">
        <f t="shared" si="2"/>
        <v>51</v>
      </c>
      <c r="K11" s="148">
        <v>41</v>
      </c>
      <c r="L11" s="149">
        <f t="shared" si="3"/>
        <v>61.5</v>
      </c>
      <c r="M11" s="284">
        <f t="shared" si="4"/>
        <v>191.5</v>
      </c>
    </row>
    <row r="12" spans="1:13" ht="15">
      <c r="A12" s="192" t="s">
        <v>31</v>
      </c>
      <c r="B12" s="145" t="s">
        <v>102</v>
      </c>
      <c r="C12" s="146">
        <v>1996</v>
      </c>
      <c r="D12" s="147" t="s">
        <v>100</v>
      </c>
      <c r="E12" s="148">
        <v>15</v>
      </c>
      <c r="F12" s="149">
        <f t="shared" si="0"/>
        <v>22.5</v>
      </c>
      <c r="G12" s="148">
        <v>840</v>
      </c>
      <c r="H12" s="150">
        <f t="shared" si="1"/>
        <v>53</v>
      </c>
      <c r="I12" s="148">
        <v>16</v>
      </c>
      <c r="J12" s="150">
        <f t="shared" si="2"/>
        <v>48</v>
      </c>
      <c r="K12" s="148">
        <v>23</v>
      </c>
      <c r="L12" s="149">
        <f t="shared" si="3"/>
        <v>34.5</v>
      </c>
      <c r="M12" s="284">
        <f t="shared" si="4"/>
        <v>158</v>
      </c>
    </row>
    <row r="13" spans="1:13" ht="15">
      <c r="A13" s="192" t="s">
        <v>32</v>
      </c>
      <c r="B13" s="152" t="s">
        <v>101</v>
      </c>
      <c r="C13" s="153">
        <v>1997</v>
      </c>
      <c r="D13" s="147" t="s">
        <v>100</v>
      </c>
      <c r="E13" s="148">
        <v>11</v>
      </c>
      <c r="F13" s="149">
        <f t="shared" si="0"/>
        <v>16.5</v>
      </c>
      <c r="G13" s="148">
        <v>720</v>
      </c>
      <c r="H13" s="150">
        <f t="shared" si="1"/>
        <v>32</v>
      </c>
      <c r="I13" s="148">
        <v>14</v>
      </c>
      <c r="J13" s="150">
        <f t="shared" si="2"/>
        <v>42</v>
      </c>
      <c r="K13" s="148">
        <v>23</v>
      </c>
      <c r="L13" s="149">
        <f t="shared" si="3"/>
        <v>34.5</v>
      </c>
      <c r="M13" s="284">
        <f t="shared" si="4"/>
        <v>125</v>
      </c>
    </row>
    <row r="14" spans="1:13" ht="15">
      <c r="A14" s="192" t="s">
        <v>33</v>
      </c>
      <c r="B14" s="145" t="s">
        <v>119</v>
      </c>
      <c r="C14" s="146">
        <v>1996</v>
      </c>
      <c r="D14" s="147" t="s">
        <v>139</v>
      </c>
      <c r="E14" s="148">
        <v>36</v>
      </c>
      <c r="F14" s="149">
        <f>E14*1.5</f>
        <v>54</v>
      </c>
      <c r="G14" s="148">
        <v>730</v>
      </c>
      <c r="H14" s="150">
        <f t="shared" si="1"/>
        <v>33</v>
      </c>
      <c r="I14" s="148">
        <v>19</v>
      </c>
      <c r="J14" s="150">
        <f t="shared" si="2"/>
        <v>57</v>
      </c>
      <c r="K14" s="148">
        <v>28</v>
      </c>
      <c r="L14" s="149">
        <f t="shared" si="3"/>
        <v>42</v>
      </c>
      <c r="M14" s="284">
        <f t="shared" si="4"/>
        <v>186</v>
      </c>
    </row>
    <row r="15" spans="1:13" ht="15">
      <c r="A15" s="192" t="s">
        <v>34</v>
      </c>
      <c r="B15" s="151" t="s">
        <v>111</v>
      </c>
      <c r="C15" s="157">
        <v>1998</v>
      </c>
      <c r="D15" s="147" t="s">
        <v>139</v>
      </c>
      <c r="E15" s="148">
        <v>34</v>
      </c>
      <c r="F15" s="149">
        <f t="shared" si="0"/>
        <v>51</v>
      </c>
      <c r="G15" s="148">
        <v>780</v>
      </c>
      <c r="H15" s="150">
        <f t="shared" si="1"/>
        <v>41</v>
      </c>
      <c r="I15" s="148">
        <v>17</v>
      </c>
      <c r="J15" s="150">
        <f t="shared" si="2"/>
        <v>51</v>
      </c>
      <c r="K15" s="148">
        <v>40</v>
      </c>
      <c r="L15" s="149">
        <f t="shared" si="3"/>
        <v>60</v>
      </c>
      <c r="M15" s="284">
        <f t="shared" si="4"/>
        <v>203</v>
      </c>
    </row>
    <row r="16" spans="1:13" ht="15">
      <c r="A16" s="192" t="s">
        <v>35</v>
      </c>
      <c r="B16" s="145" t="s">
        <v>110</v>
      </c>
      <c r="C16" s="146">
        <v>1997</v>
      </c>
      <c r="D16" s="147" t="s">
        <v>139</v>
      </c>
      <c r="E16" s="148">
        <v>18</v>
      </c>
      <c r="F16" s="149">
        <f t="shared" si="0"/>
        <v>27</v>
      </c>
      <c r="G16" s="148">
        <v>710</v>
      </c>
      <c r="H16" s="150">
        <f t="shared" si="1"/>
        <v>31</v>
      </c>
      <c r="I16" s="148">
        <v>15</v>
      </c>
      <c r="J16" s="150">
        <f t="shared" si="2"/>
        <v>45</v>
      </c>
      <c r="K16" s="148">
        <v>17</v>
      </c>
      <c r="L16" s="149">
        <f t="shared" si="3"/>
        <v>25.5</v>
      </c>
      <c r="M16" s="284">
        <f t="shared" si="4"/>
        <v>128.5</v>
      </c>
    </row>
    <row r="17" spans="1:13" ht="15">
      <c r="A17" s="192" t="s">
        <v>36</v>
      </c>
      <c r="B17" s="145" t="s">
        <v>112</v>
      </c>
      <c r="C17" s="146">
        <v>1998</v>
      </c>
      <c r="D17" s="147" t="s">
        <v>139</v>
      </c>
      <c r="E17" s="155">
        <v>26</v>
      </c>
      <c r="F17" s="149">
        <f t="shared" si="0"/>
        <v>39</v>
      </c>
      <c r="G17" s="148">
        <v>740</v>
      </c>
      <c r="H17" s="150">
        <f t="shared" si="1"/>
        <v>34</v>
      </c>
      <c r="I17" s="148">
        <v>15</v>
      </c>
      <c r="J17" s="150">
        <f t="shared" si="2"/>
        <v>45</v>
      </c>
      <c r="K17" s="148">
        <v>18</v>
      </c>
      <c r="L17" s="149">
        <f t="shared" si="3"/>
        <v>27</v>
      </c>
      <c r="M17" s="284">
        <f t="shared" si="4"/>
        <v>145</v>
      </c>
    </row>
    <row r="18" spans="1:13" ht="15">
      <c r="A18" s="192" t="s">
        <v>37</v>
      </c>
      <c r="B18" s="145" t="s">
        <v>121</v>
      </c>
      <c r="C18" s="146">
        <v>1996</v>
      </c>
      <c r="D18" s="147" t="s">
        <v>109</v>
      </c>
      <c r="E18" s="155">
        <v>21</v>
      </c>
      <c r="F18" s="149">
        <f t="shared" si="0"/>
        <v>31.5</v>
      </c>
      <c r="G18" s="148">
        <v>640</v>
      </c>
      <c r="H18" s="150">
        <f t="shared" si="1"/>
        <v>24</v>
      </c>
      <c r="I18" s="148">
        <v>8</v>
      </c>
      <c r="J18" s="150">
        <f t="shared" si="2"/>
        <v>24</v>
      </c>
      <c r="K18" s="148">
        <v>12</v>
      </c>
      <c r="L18" s="149">
        <f t="shared" si="3"/>
        <v>18</v>
      </c>
      <c r="M18" s="284">
        <f t="shared" si="4"/>
        <v>97.5</v>
      </c>
    </row>
    <row r="19" spans="1:13" ht="15">
      <c r="A19" s="192" t="s">
        <v>38</v>
      </c>
      <c r="B19" s="151" t="s">
        <v>122</v>
      </c>
      <c r="C19" s="157">
        <v>1996</v>
      </c>
      <c r="D19" s="147" t="s">
        <v>109</v>
      </c>
      <c r="E19" s="148">
        <v>17</v>
      </c>
      <c r="F19" s="149">
        <f t="shared" si="0"/>
        <v>25.5</v>
      </c>
      <c r="G19" s="148">
        <v>650</v>
      </c>
      <c r="H19" s="150">
        <f t="shared" si="1"/>
        <v>25</v>
      </c>
      <c r="I19" s="148">
        <v>11</v>
      </c>
      <c r="J19" s="150">
        <f t="shared" si="2"/>
        <v>33</v>
      </c>
      <c r="K19" s="148">
        <v>30</v>
      </c>
      <c r="L19" s="149">
        <f t="shared" si="3"/>
        <v>45</v>
      </c>
      <c r="M19" s="284">
        <f t="shared" si="4"/>
        <v>128.5</v>
      </c>
    </row>
    <row r="20" spans="1:13" ht="15">
      <c r="A20" s="192" t="s">
        <v>39</v>
      </c>
      <c r="B20" s="145" t="s">
        <v>123</v>
      </c>
      <c r="C20" s="146">
        <v>1996</v>
      </c>
      <c r="D20" s="147" t="s">
        <v>109</v>
      </c>
      <c r="E20" s="148">
        <v>30</v>
      </c>
      <c r="F20" s="149">
        <f t="shared" si="0"/>
        <v>45</v>
      </c>
      <c r="G20" s="148">
        <v>710</v>
      </c>
      <c r="H20" s="150">
        <f t="shared" si="1"/>
        <v>31</v>
      </c>
      <c r="I20" s="148">
        <v>14</v>
      </c>
      <c r="J20" s="150">
        <f t="shared" si="2"/>
        <v>42</v>
      </c>
      <c r="K20" s="148">
        <v>0</v>
      </c>
      <c r="L20" s="149">
        <f t="shared" si="3"/>
        <v>0</v>
      </c>
      <c r="M20" s="284">
        <f t="shared" si="4"/>
        <v>118</v>
      </c>
    </row>
    <row r="21" spans="1:13" ht="15">
      <c r="A21" s="192" t="s">
        <v>40</v>
      </c>
      <c r="B21" s="145" t="s">
        <v>136</v>
      </c>
      <c r="C21" s="146">
        <v>1997</v>
      </c>
      <c r="D21" s="147" t="s">
        <v>109</v>
      </c>
      <c r="E21" s="148">
        <v>13</v>
      </c>
      <c r="F21" s="149">
        <f t="shared" si="0"/>
        <v>19.5</v>
      </c>
      <c r="G21" s="148">
        <v>810</v>
      </c>
      <c r="H21" s="150">
        <f t="shared" si="1"/>
        <v>47</v>
      </c>
      <c r="I21" s="148">
        <v>12</v>
      </c>
      <c r="J21" s="150">
        <f t="shared" si="2"/>
        <v>36</v>
      </c>
      <c r="K21" s="148">
        <v>16</v>
      </c>
      <c r="L21" s="149">
        <f t="shared" si="3"/>
        <v>24</v>
      </c>
      <c r="M21" s="284">
        <f t="shared" si="4"/>
        <v>126.5</v>
      </c>
    </row>
    <row r="22" spans="1:13" ht="15">
      <c r="A22" s="192" t="s">
        <v>41</v>
      </c>
      <c r="B22" s="145" t="s">
        <v>113</v>
      </c>
      <c r="C22" s="146">
        <v>1996</v>
      </c>
      <c r="D22" s="147" t="s">
        <v>127</v>
      </c>
      <c r="E22" s="148">
        <v>29</v>
      </c>
      <c r="F22" s="149">
        <f t="shared" si="0"/>
        <v>43.5</v>
      </c>
      <c r="G22" s="148">
        <v>830</v>
      </c>
      <c r="H22" s="150">
        <f t="shared" si="1"/>
        <v>51</v>
      </c>
      <c r="I22" s="148">
        <v>24</v>
      </c>
      <c r="J22" s="150">
        <f t="shared" si="2"/>
        <v>72</v>
      </c>
      <c r="K22" s="148">
        <v>33</v>
      </c>
      <c r="L22" s="149">
        <f t="shared" si="3"/>
        <v>49.5</v>
      </c>
      <c r="M22" s="284">
        <f t="shared" si="4"/>
        <v>216</v>
      </c>
    </row>
    <row r="23" spans="1:13" ht="15">
      <c r="A23" s="192" t="s">
        <v>42</v>
      </c>
      <c r="B23" s="145" t="s">
        <v>114</v>
      </c>
      <c r="C23" s="146">
        <v>1996</v>
      </c>
      <c r="D23" s="147" t="s">
        <v>127</v>
      </c>
      <c r="E23" s="148">
        <v>22</v>
      </c>
      <c r="F23" s="149">
        <f t="shared" si="0"/>
        <v>33</v>
      </c>
      <c r="G23" s="148">
        <v>790</v>
      </c>
      <c r="H23" s="150">
        <f t="shared" si="1"/>
        <v>43</v>
      </c>
      <c r="I23" s="148">
        <v>22</v>
      </c>
      <c r="J23" s="150">
        <f t="shared" si="2"/>
        <v>66</v>
      </c>
      <c r="K23" s="148">
        <v>26</v>
      </c>
      <c r="L23" s="149">
        <f t="shared" si="3"/>
        <v>39</v>
      </c>
      <c r="M23" s="284">
        <f t="shared" si="4"/>
        <v>181</v>
      </c>
    </row>
    <row r="24" spans="1:13" ht="15">
      <c r="A24" s="192" t="s">
        <v>43</v>
      </c>
      <c r="B24" s="152" t="s">
        <v>115</v>
      </c>
      <c r="C24" s="153">
        <v>1996</v>
      </c>
      <c r="D24" s="154" t="s">
        <v>127</v>
      </c>
      <c r="E24" s="148">
        <v>21</v>
      </c>
      <c r="F24" s="149">
        <f t="shared" si="0"/>
        <v>31.5</v>
      </c>
      <c r="G24" s="148">
        <v>750</v>
      </c>
      <c r="H24" s="150">
        <f t="shared" si="1"/>
        <v>35</v>
      </c>
      <c r="I24" s="148">
        <v>19</v>
      </c>
      <c r="J24" s="150">
        <f t="shared" si="2"/>
        <v>57</v>
      </c>
      <c r="K24" s="148">
        <v>24</v>
      </c>
      <c r="L24" s="149">
        <f t="shared" si="3"/>
        <v>36</v>
      </c>
      <c r="M24" s="284">
        <f t="shared" si="4"/>
        <v>159.5</v>
      </c>
    </row>
    <row r="25" spans="1:13" ht="15">
      <c r="A25" s="192" t="s">
        <v>44</v>
      </c>
      <c r="B25" s="145" t="s">
        <v>126</v>
      </c>
      <c r="C25" s="146">
        <v>1997</v>
      </c>
      <c r="D25" s="147" t="s">
        <v>127</v>
      </c>
      <c r="E25" s="148">
        <v>15</v>
      </c>
      <c r="F25" s="149">
        <f t="shared" si="0"/>
        <v>22.5</v>
      </c>
      <c r="G25" s="148">
        <v>810</v>
      </c>
      <c r="H25" s="150">
        <f t="shared" si="1"/>
        <v>47</v>
      </c>
      <c r="I25" s="148">
        <v>17</v>
      </c>
      <c r="J25" s="150">
        <f t="shared" si="2"/>
        <v>51</v>
      </c>
      <c r="K25" s="148">
        <v>19</v>
      </c>
      <c r="L25" s="149">
        <f t="shared" si="3"/>
        <v>28.5</v>
      </c>
      <c r="M25" s="284">
        <f t="shared" si="4"/>
        <v>149</v>
      </c>
    </row>
    <row r="26" spans="1:13" ht="15">
      <c r="A26" s="192" t="s">
        <v>45</v>
      </c>
      <c r="B26" s="156"/>
      <c r="C26" s="153"/>
      <c r="D26" s="152"/>
      <c r="E26" s="155"/>
      <c r="F26" s="149">
        <f t="shared" si="0"/>
        <v>0</v>
      </c>
      <c r="G26" s="148"/>
      <c r="H26" s="150">
        <f t="shared" si="1"/>
        <v>0</v>
      </c>
      <c r="I26" s="191"/>
      <c r="J26" s="150">
        <f t="shared" si="2"/>
        <v>0</v>
      </c>
      <c r="K26" s="155"/>
      <c r="L26" s="149">
        <f t="shared" si="3"/>
        <v>0</v>
      </c>
      <c r="M26" s="284">
        <f t="shared" si="4"/>
        <v>0</v>
      </c>
    </row>
    <row r="27" spans="1:13" ht="15">
      <c r="A27" s="192" t="s">
        <v>46</v>
      </c>
      <c r="B27" s="145"/>
      <c r="C27" s="146"/>
      <c r="D27" s="147"/>
      <c r="E27" s="155"/>
      <c r="F27" s="149">
        <f t="shared" si="0"/>
        <v>0</v>
      </c>
      <c r="G27" s="148"/>
      <c r="H27" s="150">
        <f t="shared" si="1"/>
        <v>0</v>
      </c>
      <c r="I27" s="148"/>
      <c r="J27" s="150">
        <f t="shared" si="2"/>
        <v>0</v>
      </c>
      <c r="K27" s="148"/>
      <c r="L27" s="149">
        <f t="shared" si="3"/>
        <v>0</v>
      </c>
      <c r="M27" s="284">
        <f t="shared" si="4"/>
        <v>0</v>
      </c>
    </row>
    <row r="28" spans="1:13" ht="15">
      <c r="A28" s="192" t="s">
        <v>47</v>
      </c>
      <c r="B28" s="145"/>
      <c r="C28" s="146"/>
      <c r="D28" s="147"/>
      <c r="E28" s="148"/>
      <c r="F28" s="149">
        <f t="shared" si="0"/>
        <v>0</v>
      </c>
      <c r="G28" s="148"/>
      <c r="H28" s="150">
        <f t="shared" si="1"/>
        <v>0</v>
      </c>
      <c r="I28" s="148"/>
      <c r="J28" s="150">
        <f t="shared" si="2"/>
        <v>0</v>
      </c>
      <c r="K28" s="148"/>
      <c r="L28" s="149">
        <f t="shared" si="3"/>
        <v>0</v>
      </c>
      <c r="M28" s="284">
        <f t="shared" si="4"/>
        <v>0</v>
      </c>
    </row>
    <row r="29" spans="1:13" ht="15">
      <c r="A29" s="192" t="s">
        <v>48</v>
      </c>
      <c r="B29" s="145"/>
      <c r="C29" s="146"/>
      <c r="D29" s="147"/>
      <c r="E29" s="155"/>
      <c r="F29" s="149">
        <f t="shared" si="0"/>
        <v>0</v>
      </c>
      <c r="G29" s="148"/>
      <c r="H29" s="150">
        <f t="shared" si="1"/>
        <v>0</v>
      </c>
      <c r="I29" s="148"/>
      <c r="J29" s="150">
        <f t="shared" si="2"/>
        <v>0</v>
      </c>
      <c r="K29" s="148"/>
      <c r="L29" s="149">
        <f t="shared" si="3"/>
        <v>0</v>
      </c>
      <c r="M29" s="284">
        <f t="shared" si="4"/>
        <v>0</v>
      </c>
    </row>
    <row r="30" spans="1:13" ht="15">
      <c r="A30" s="192" t="s">
        <v>49</v>
      </c>
      <c r="B30" s="156"/>
      <c r="C30" s="153"/>
      <c r="D30" s="152"/>
      <c r="E30" s="155"/>
      <c r="F30" s="149">
        <f t="shared" si="0"/>
        <v>0</v>
      </c>
      <c r="G30" s="148"/>
      <c r="H30" s="150">
        <f t="shared" si="1"/>
        <v>0</v>
      </c>
      <c r="I30" s="191"/>
      <c r="J30" s="150">
        <f t="shared" si="2"/>
        <v>0</v>
      </c>
      <c r="K30" s="155"/>
      <c r="L30" s="149">
        <f t="shared" si="3"/>
        <v>0</v>
      </c>
      <c r="M30" s="284">
        <f t="shared" si="4"/>
        <v>0</v>
      </c>
    </row>
    <row r="31" spans="1:13" ht="15">
      <c r="A31" s="192" t="s">
        <v>50</v>
      </c>
      <c r="B31" s="145"/>
      <c r="C31" s="146"/>
      <c r="D31" s="147"/>
      <c r="E31" s="148"/>
      <c r="F31" s="149">
        <f t="shared" si="0"/>
        <v>0</v>
      </c>
      <c r="G31" s="148"/>
      <c r="H31" s="150">
        <f t="shared" si="1"/>
        <v>0</v>
      </c>
      <c r="I31" s="148"/>
      <c r="J31" s="150">
        <f t="shared" si="2"/>
        <v>0</v>
      </c>
      <c r="K31" s="148"/>
      <c r="L31" s="149">
        <f t="shared" si="3"/>
        <v>0</v>
      </c>
      <c r="M31" s="284">
        <f t="shared" si="4"/>
        <v>0</v>
      </c>
    </row>
    <row r="32" spans="1:13" ht="15">
      <c r="A32" s="192" t="s">
        <v>51</v>
      </c>
      <c r="B32" s="152"/>
      <c r="C32" s="153"/>
      <c r="D32" s="147"/>
      <c r="E32" s="148"/>
      <c r="F32" s="149">
        <f t="shared" si="0"/>
        <v>0</v>
      </c>
      <c r="G32" s="148"/>
      <c r="H32" s="150">
        <f t="shared" si="1"/>
        <v>0</v>
      </c>
      <c r="I32" s="148"/>
      <c r="J32" s="150">
        <f t="shared" si="2"/>
        <v>0</v>
      </c>
      <c r="K32" s="148"/>
      <c r="L32" s="149">
        <f t="shared" si="3"/>
        <v>0</v>
      </c>
      <c r="M32" s="284">
        <f t="shared" si="4"/>
        <v>0</v>
      </c>
    </row>
    <row r="33" spans="1:13" ht="15">
      <c r="A33" s="192" t="s">
        <v>52</v>
      </c>
      <c r="B33" s="156"/>
      <c r="C33" s="153"/>
      <c r="D33" s="152"/>
      <c r="E33" s="155"/>
      <c r="F33" s="149">
        <f t="shared" si="0"/>
        <v>0</v>
      </c>
      <c r="G33" s="148"/>
      <c r="H33" s="150">
        <f t="shared" si="1"/>
        <v>0</v>
      </c>
      <c r="I33" s="191"/>
      <c r="J33" s="150">
        <f t="shared" si="2"/>
        <v>0</v>
      </c>
      <c r="K33" s="155"/>
      <c r="L33" s="149">
        <f t="shared" si="3"/>
        <v>0</v>
      </c>
      <c r="M33" s="284">
        <f t="shared" si="4"/>
        <v>0</v>
      </c>
    </row>
    <row r="34" spans="1:13" ht="15">
      <c r="A34" s="192" t="s">
        <v>53</v>
      </c>
      <c r="B34" s="145"/>
      <c r="C34" s="146"/>
      <c r="D34" s="147"/>
      <c r="E34" s="155"/>
      <c r="F34" s="149">
        <f t="shared" si="0"/>
        <v>0</v>
      </c>
      <c r="G34" s="148"/>
      <c r="H34" s="150">
        <f t="shared" si="1"/>
        <v>0</v>
      </c>
      <c r="I34" s="148"/>
      <c r="J34" s="150">
        <f t="shared" si="2"/>
        <v>0</v>
      </c>
      <c r="K34" s="148"/>
      <c r="L34" s="149">
        <f t="shared" si="3"/>
        <v>0</v>
      </c>
      <c r="M34" s="284">
        <f t="shared" si="4"/>
        <v>0</v>
      </c>
    </row>
    <row r="35" spans="1:13" ht="15">
      <c r="A35" s="192" t="s">
        <v>54</v>
      </c>
      <c r="B35" s="151"/>
      <c r="C35" s="157"/>
      <c r="D35" s="147"/>
      <c r="E35" s="148"/>
      <c r="F35" s="149">
        <f t="shared" si="0"/>
        <v>0</v>
      </c>
      <c r="G35" s="148"/>
      <c r="H35" s="150">
        <f t="shared" si="1"/>
        <v>0</v>
      </c>
      <c r="I35" s="148"/>
      <c r="J35" s="150">
        <f t="shared" si="2"/>
        <v>0</v>
      </c>
      <c r="K35" s="148"/>
      <c r="L35" s="149">
        <f t="shared" si="3"/>
        <v>0</v>
      </c>
      <c r="M35" s="284">
        <f t="shared" si="4"/>
        <v>0</v>
      </c>
    </row>
    <row r="36" spans="1:13" ht="15">
      <c r="A36" s="192" t="s">
        <v>55</v>
      </c>
      <c r="B36" s="187"/>
      <c r="C36" s="193"/>
      <c r="D36" s="194"/>
      <c r="E36" s="195"/>
      <c r="F36" s="189">
        <f t="shared" si="0"/>
        <v>0</v>
      </c>
      <c r="G36" s="188"/>
      <c r="H36" s="190">
        <f t="shared" si="1"/>
        <v>0</v>
      </c>
      <c r="I36" s="196"/>
      <c r="J36" s="190">
        <f t="shared" si="2"/>
        <v>0</v>
      </c>
      <c r="K36" s="195"/>
      <c r="L36" s="189">
        <f t="shared" si="3"/>
        <v>0</v>
      </c>
      <c r="M36" s="285">
        <f t="shared" si="4"/>
        <v>0</v>
      </c>
    </row>
    <row r="37" spans="1:13" ht="15">
      <c r="A37" s="192" t="s">
        <v>56</v>
      </c>
      <c r="B37" s="156"/>
      <c r="C37" s="153"/>
      <c r="D37" s="152"/>
      <c r="E37" s="155"/>
      <c r="F37" s="149">
        <f t="shared" si="0"/>
        <v>0</v>
      </c>
      <c r="G37" s="148"/>
      <c r="H37" s="150">
        <f>IF(G37&lt;=400,0,IF(G37&lt;=750,(G37-400)/10,(G37-750)/5+35))</f>
        <v>0</v>
      </c>
      <c r="I37" s="191"/>
      <c r="J37" s="150">
        <f t="shared" si="2"/>
        <v>0</v>
      </c>
      <c r="K37" s="155"/>
      <c r="L37" s="149">
        <f t="shared" si="3"/>
        <v>0</v>
      </c>
      <c r="M37" s="284">
        <f>SUM(L37,J37,H37,F37)</f>
        <v>0</v>
      </c>
    </row>
    <row r="38" spans="1:13" ht="15">
      <c r="A38" s="192" t="s">
        <v>57</v>
      </c>
      <c r="B38" s="145"/>
      <c r="C38" s="146"/>
      <c r="D38" s="147"/>
      <c r="E38" s="155"/>
      <c r="F38" s="149">
        <f t="shared" si="0"/>
        <v>0</v>
      </c>
      <c r="G38" s="148"/>
      <c r="H38" s="150">
        <f>IF(G38&lt;=400,0,IF(G38&lt;=750,(G38-400)/10,(G38-750)/5+35))</f>
        <v>0</v>
      </c>
      <c r="I38" s="148"/>
      <c r="J38" s="150">
        <f t="shared" si="2"/>
        <v>0</v>
      </c>
      <c r="K38" s="148"/>
      <c r="L38" s="149">
        <f t="shared" si="3"/>
        <v>0</v>
      </c>
      <c r="M38" s="284">
        <f>SUM(L38,J38,H38,F38)</f>
        <v>0</v>
      </c>
    </row>
  </sheetData>
  <sheetProtection/>
  <mergeCells count="6">
    <mergeCell ref="A1:M1"/>
    <mergeCell ref="E7:F7"/>
    <mergeCell ref="G7:H7"/>
    <mergeCell ref="I7:J7"/>
    <mergeCell ref="K7:L7"/>
    <mergeCell ref="B3:D3"/>
  </mergeCells>
  <printOptions/>
  <pageMargins left="0.19652777777777777" right="0.19652777777777777" top="0.25" bottom="0.2201388888888888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7"/>
  <sheetViews>
    <sheetView tabSelected="1" zoomScalePageLayoutView="0" workbookViewId="0" topLeftCell="B1">
      <selection activeCell="K16" sqref="K16"/>
    </sheetView>
  </sheetViews>
  <sheetFormatPr defaultColWidth="9.140625" defaultRowHeight="15"/>
  <cols>
    <col min="1" max="1" width="6.421875" style="0" customWidth="1"/>
    <col min="2" max="2" width="46.421875" style="0" customWidth="1"/>
    <col min="3" max="3" width="14.00390625" style="0" customWidth="1"/>
    <col min="4" max="4" width="5.28125" style="0" customWidth="1"/>
    <col min="5" max="5" width="4.421875" style="0" customWidth="1"/>
    <col min="6" max="6" width="4.7109375" style="0" customWidth="1"/>
    <col min="7" max="7" width="4.28125" style="0" customWidth="1"/>
    <col min="8" max="8" width="3.7109375" style="0" customWidth="1"/>
    <col min="9" max="9" width="4.421875" style="0" customWidth="1"/>
    <col min="10" max="10" width="3.7109375" style="0" customWidth="1"/>
    <col min="11" max="11" width="4.28125" style="0" customWidth="1"/>
    <col min="12" max="12" width="4.00390625" style="0" customWidth="1"/>
    <col min="13" max="13" width="8.421875" style="0" customWidth="1"/>
    <col min="14" max="14" width="8.140625" style="0" customWidth="1"/>
    <col min="16" max="16" width="8.8515625" style="0" customWidth="1"/>
  </cols>
  <sheetData>
    <row r="1" spans="2:16" ht="20.25" customHeight="1">
      <c r="B1" s="303" t="s">
        <v>90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ht="8.25" customHeight="1">
      <c r="D2" s="28"/>
    </row>
    <row r="3" spans="2:16" ht="15">
      <c r="B3" s="317" t="s">
        <v>105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29"/>
      <c r="N3" s="29"/>
      <c r="O3" s="29"/>
      <c r="P3" s="29"/>
    </row>
    <row r="4" spans="2:16" ht="15">
      <c r="B4" s="317" t="s">
        <v>106</v>
      </c>
      <c r="C4" s="317"/>
      <c r="D4" s="317"/>
      <c r="E4" s="25"/>
      <c r="F4" s="25"/>
      <c r="G4" s="25"/>
      <c r="H4" s="25"/>
      <c r="I4" s="25"/>
      <c r="J4" s="25"/>
      <c r="K4" s="25"/>
      <c r="L4" s="25"/>
      <c r="M4" s="29"/>
      <c r="N4" s="29"/>
      <c r="O4" s="29"/>
      <c r="P4" s="29"/>
    </row>
    <row r="5" spans="2:16" ht="15.75" thickBot="1">
      <c r="B5" s="317" t="s">
        <v>27</v>
      </c>
      <c r="C5" s="317"/>
      <c r="D5" s="317"/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9"/>
    </row>
    <row r="6" spans="2:16" ht="13.5" customHeight="1" thickBot="1">
      <c r="B6" s="135" t="s">
        <v>2</v>
      </c>
      <c r="C6" s="247" t="s">
        <v>11</v>
      </c>
      <c r="D6" s="248" t="s">
        <v>12</v>
      </c>
      <c r="E6" s="331" t="s">
        <v>13</v>
      </c>
      <c r="F6" s="332"/>
      <c r="G6" s="267" t="s">
        <v>4</v>
      </c>
      <c r="H6" s="266"/>
      <c r="I6" s="331" t="s">
        <v>23</v>
      </c>
      <c r="J6" s="332"/>
      <c r="K6" s="331" t="s">
        <v>24</v>
      </c>
      <c r="L6" s="332"/>
      <c r="M6" s="136" t="s">
        <v>14</v>
      </c>
      <c r="N6" s="137" t="s">
        <v>15</v>
      </c>
      <c r="O6" s="250" t="s">
        <v>16</v>
      </c>
      <c r="P6" s="328" t="s">
        <v>8</v>
      </c>
    </row>
    <row r="7" spans="2:16" ht="15.75" customHeight="1" thickBot="1">
      <c r="B7" s="158"/>
      <c r="C7" s="158" t="s">
        <v>18</v>
      </c>
      <c r="D7" s="138" t="s">
        <v>19</v>
      </c>
      <c r="E7" s="259" t="s">
        <v>9</v>
      </c>
      <c r="F7" s="260" t="s">
        <v>10</v>
      </c>
      <c r="G7" s="261" t="s">
        <v>9</v>
      </c>
      <c r="H7" s="262" t="s">
        <v>10</v>
      </c>
      <c r="I7" s="263" t="s">
        <v>9</v>
      </c>
      <c r="J7" s="264" t="s">
        <v>10</v>
      </c>
      <c r="K7" s="261" t="s">
        <v>9</v>
      </c>
      <c r="L7" s="265" t="s">
        <v>10</v>
      </c>
      <c r="M7" s="133" t="s">
        <v>20</v>
      </c>
      <c r="N7" s="139" t="s">
        <v>20</v>
      </c>
      <c r="O7" s="258" t="s">
        <v>21</v>
      </c>
      <c r="P7" s="328"/>
    </row>
    <row r="8" spans="2:16" ht="15.75" thickBot="1">
      <c r="B8" s="42" t="s">
        <v>133</v>
      </c>
      <c r="C8" s="105" t="s">
        <v>128</v>
      </c>
      <c r="D8" s="66">
        <v>1997</v>
      </c>
      <c r="E8" s="67">
        <v>6</v>
      </c>
      <c r="F8" s="62">
        <f aca="true" t="shared" si="0" ref="F8:F23">IF(E8&gt;10.1,0,(IF(E8=0,0,(10.1-E8)*10)))</f>
        <v>41</v>
      </c>
      <c r="G8" s="30">
        <v>610</v>
      </c>
      <c r="H8" s="5">
        <f aca="true" t="shared" si="1" ref="H8:H15">IF(G8&lt;=420,0,IF(G8=430,1,(G8-430)/5+1))</f>
        <v>37</v>
      </c>
      <c r="I8" s="30">
        <v>760</v>
      </c>
      <c r="J8" s="5">
        <f aca="true" t="shared" si="2" ref="J8:J23">IF(I8&gt;300,(I8-300)/10*1,0)</f>
        <v>46</v>
      </c>
      <c r="K8" s="31">
        <v>56</v>
      </c>
      <c r="L8" s="32">
        <f aca="true" t="shared" si="3" ref="L8:L23">K8*1</f>
        <v>56</v>
      </c>
      <c r="M8" s="51">
        <f aca="true" t="shared" si="4" ref="M8:M23">SUM(L8,J8,H8,F8)</f>
        <v>180</v>
      </c>
      <c r="N8" s="106">
        <f aca="true" t="shared" si="5" ref="N8:N23">RANK(M8,M$8:M$57)</f>
        <v>3</v>
      </c>
      <c r="O8" s="327">
        <f>SUM(M8:M11)-MIN(M8:M11)</f>
        <v>505</v>
      </c>
      <c r="P8" s="326">
        <f>RANK(O8,O$8:O$57)</f>
        <v>2</v>
      </c>
    </row>
    <row r="9" spans="2:16" ht="15.75" thickBot="1">
      <c r="B9" s="43"/>
      <c r="C9" s="107" t="s">
        <v>129</v>
      </c>
      <c r="D9" s="68">
        <v>1997</v>
      </c>
      <c r="E9" s="69">
        <v>5.1</v>
      </c>
      <c r="F9" s="63">
        <f t="shared" si="0"/>
        <v>50</v>
      </c>
      <c r="G9" s="33">
        <v>670</v>
      </c>
      <c r="H9" s="5">
        <f t="shared" si="1"/>
        <v>49</v>
      </c>
      <c r="I9" s="33">
        <v>790</v>
      </c>
      <c r="J9" s="13">
        <f t="shared" si="2"/>
        <v>49</v>
      </c>
      <c r="K9" s="34">
        <v>50</v>
      </c>
      <c r="L9" s="35">
        <f t="shared" si="3"/>
        <v>50</v>
      </c>
      <c r="M9" s="52">
        <f t="shared" si="4"/>
        <v>198</v>
      </c>
      <c r="N9" s="108">
        <f t="shared" si="5"/>
        <v>2</v>
      </c>
      <c r="O9" s="327"/>
      <c r="P9" s="326"/>
    </row>
    <row r="10" spans="2:16" ht="15.75" thickBot="1">
      <c r="B10" s="43"/>
      <c r="C10" s="107" t="s">
        <v>130</v>
      </c>
      <c r="D10" s="68">
        <v>1997</v>
      </c>
      <c r="E10" s="69">
        <v>7.6</v>
      </c>
      <c r="F10" s="63">
        <f t="shared" si="0"/>
        <v>25</v>
      </c>
      <c r="G10" s="33">
        <v>490</v>
      </c>
      <c r="H10" s="5">
        <f t="shared" si="1"/>
        <v>13</v>
      </c>
      <c r="I10" s="33">
        <v>510</v>
      </c>
      <c r="J10" s="13">
        <f t="shared" si="2"/>
        <v>21</v>
      </c>
      <c r="K10" s="34">
        <v>62</v>
      </c>
      <c r="L10" s="35">
        <f t="shared" si="3"/>
        <v>62</v>
      </c>
      <c r="M10" s="52">
        <f t="shared" si="4"/>
        <v>121</v>
      </c>
      <c r="N10" s="108">
        <f t="shared" si="5"/>
        <v>8</v>
      </c>
      <c r="O10" s="327"/>
      <c r="P10" s="326"/>
    </row>
    <row r="11" spans="2:16" ht="15.75" thickBot="1">
      <c r="B11" s="44"/>
      <c r="C11" s="109" t="s">
        <v>131</v>
      </c>
      <c r="D11" s="70">
        <v>1996</v>
      </c>
      <c r="E11" s="71">
        <v>7.2</v>
      </c>
      <c r="F11" s="64">
        <f t="shared" si="0"/>
        <v>28.999999999999993</v>
      </c>
      <c r="G11" s="36">
        <v>540</v>
      </c>
      <c r="H11" s="5">
        <f t="shared" si="1"/>
        <v>23</v>
      </c>
      <c r="I11" s="36">
        <v>540</v>
      </c>
      <c r="J11" s="19">
        <f t="shared" si="2"/>
        <v>24</v>
      </c>
      <c r="K11" s="37">
        <v>51</v>
      </c>
      <c r="L11" s="38">
        <f t="shared" si="3"/>
        <v>51</v>
      </c>
      <c r="M11" s="53">
        <f t="shared" si="4"/>
        <v>127</v>
      </c>
      <c r="N11" s="110">
        <f t="shared" si="5"/>
        <v>7</v>
      </c>
      <c r="O11" s="327"/>
      <c r="P11" s="326"/>
    </row>
    <row r="12" spans="2:16" ht="15.75" thickBot="1">
      <c r="B12" s="55" t="s">
        <v>100</v>
      </c>
      <c r="C12" s="105" t="s">
        <v>97</v>
      </c>
      <c r="D12" s="66">
        <v>1997</v>
      </c>
      <c r="E12" s="67">
        <v>3.5</v>
      </c>
      <c r="F12" s="62">
        <f t="shared" si="0"/>
        <v>66</v>
      </c>
      <c r="G12" s="39">
        <v>670</v>
      </c>
      <c r="H12" s="5">
        <f t="shared" si="1"/>
        <v>49</v>
      </c>
      <c r="I12" s="30">
        <v>790</v>
      </c>
      <c r="J12" s="5">
        <f t="shared" si="2"/>
        <v>49</v>
      </c>
      <c r="K12" s="31">
        <v>54</v>
      </c>
      <c r="L12" s="32">
        <f t="shared" si="3"/>
        <v>54</v>
      </c>
      <c r="M12" s="113">
        <f t="shared" si="4"/>
        <v>218</v>
      </c>
      <c r="N12" s="106">
        <f t="shared" si="5"/>
        <v>1</v>
      </c>
      <c r="O12" s="327">
        <f>SUM(M12:M15)-MIN(M12:M15)</f>
        <v>552</v>
      </c>
      <c r="P12" s="329">
        <f>RANK(O12,O$8:O$57)</f>
        <v>1</v>
      </c>
    </row>
    <row r="13" spans="2:16" ht="15.75" thickBot="1">
      <c r="B13" s="56"/>
      <c r="C13" s="107" t="s">
        <v>98</v>
      </c>
      <c r="D13" s="68">
        <v>1997</v>
      </c>
      <c r="E13" s="69">
        <v>4.4</v>
      </c>
      <c r="F13" s="63">
        <f t="shared" si="0"/>
        <v>56.99999999999999</v>
      </c>
      <c r="G13" s="40">
        <v>590</v>
      </c>
      <c r="H13" s="5">
        <f t="shared" si="1"/>
        <v>33</v>
      </c>
      <c r="I13" s="33">
        <v>590</v>
      </c>
      <c r="J13" s="13">
        <f t="shared" si="2"/>
        <v>29</v>
      </c>
      <c r="K13" s="34">
        <v>53</v>
      </c>
      <c r="L13" s="35">
        <f t="shared" si="3"/>
        <v>53</v>
      </c>
      <c r="M13" s="54">
        <f t="shared" si="4"/>
        <v>172</v>
      </c>
      <c r="N13" s="108">
        <f t="shared" si="5"/>
        <v>4</v>
      </c>
      <c r="O13" s="327"/>
      <c r="P13" s="329"/>
    </row>
    <row r="14" spans="2:16" ht="15.75" thickBot="1">
      <c r="B14" s="56"/>
      <c r="C14" s="107" t="s">
        <v>134</v>
      </c>
      <c r="D14" s="68">
        <v>1997</v>
      </c>
      <c r="E14" s="69">
        <v>5.5</v>
      </c>
      <c r="F14" s="63">
        <f t="shared" si="0"/>
        <v>46</v>
      </c>
      <c r="G14" s="40">
        <v>640</v>
      </c>
      <c r="H14" s="5">
        <f t="shared" si="1"/>
        <v>43</v>
      </c>
      <c r="I14" s="33">
        <v>490</v>
      </c>
      <c r="J14" s="13">
        <f t="shared" si="2"/>
        <v>19</v>
      </c>
      <c r="K14" s="34">
        <v>51</v>
      </c>
      <c r="L14" s="35">
        <f t="shared" si="3"/>
        <v>51</v>
      </c>
      <c r="M14" s="54">
        <f t="shared" si="4"/>
        <v>159</v>
      </c>
      <c r="N14" s="108">
        <f t="shared" si="5"/>
        <v>6</v>
      </c>
      <c r="O14" s="327"/>
      <c r="P14" s="329"/>
    </row>
    <row r="15" spans="2:16" ht="15.75" thickBot="1">
      <c r="B15" s="57"/>
      <c r="C15" s="109" t="s">
        <v>99</v>
      </c>
      <c r="D15" s="70">
        <v>1998</v>
      </c>
      <c r="E15" s="71">
        <v>4.1</v>
      </c>
      <c r="F15" s="64">
        <f t="shared" si="0"/>
        <v>60</v>
      </c>
      <c r="G15" s="41">
        <v>600</v>
      </c>
      <c r="H15" s="5">
        <f t="shared" si="1"/>
        <v>35</v>
      </c>
      <c r="I15" s="36">
        <v>580</v>
      </c>
      <c r="J15" s="19">
        <f t="shared" si="2"/>
        <v>28</v>
      </c>
      <c r="K15" s="37">
        <v>39</v>
      </c>
      <c r="L15" s="38">
        <f t="shared" si="3"/>
        <v>39</v>
      </c>
      <c r="M15" s="114">
        <f t="shared" si="4"/>
        <v>162</v>
      </c>
      <c r="N15" s="110">
        <f t="shared" si="5"/>
        <v>5</v>
      </c>
      <c r="O15" s="327"/>
      <c r="P15" s="329"/>
    </row>
    <row r="16" spans="2:16" ht="15.75" thickBot="1">
      <c r="B16" s="115"/>
      <c r="C16" s="105"/>
      <c r="D16" s="66"/>
      <c r="E16" s="67"/>
      <c r="F16" s="62">
        <f t="shared" si="0"/>
        <v>0</v>
      </c>
      <c r="G16" s="30"/>
      <c r="H16" s="5">
        <f aca="true" t="shared" si="6" ref="H16:H57">IF(G16&lt;=370,0,IF(G16=380,1,(G16-380)/5+1))</f>
        <v>0</v>
      </c>
      <c r="I16" s="30"/>
      <c r="J16" s="5">
        <f t="shared" si="2"/>
        <v>0</v>
      </c>
      <c r="K16" s="31"/>
      <c r="L16" s="32">
        <f t="shared" si="3"/>
        <v>0</v>
      </c>
      <c r="M16" s="51">
        <f t="shared" si="4"/>
        <v>0</v>
      </c>
      <c r="N16" s="106">
        <f t="shared" si="5"/>
        <v>9</v>
      </c>
      <c r="O16" s="330">
        <f>SUM(M16:M19)-MIN(M16:M19)</f>
        <v>0</v>
      </c>
      <c r="P16" s="326">
        <f>RANK(O16,O$8:O$57)</f>
        <v>3</v>
      </c>
    </row>
    <row r="17" spans="2:16" ht="15.75" thickBot="1">
      <c r="B17" s="116"/>
      <c r="C17" s="107"/>
      <c r="D17" s="68"/>
      <c r="E17" s="69"/>
      <c r="F17" s="63">
        <f t="shared" si="0"/>
        <v>0</v>
      </c>
      <c r="G17" s="33"/>
      <c r="H17" s="13">
        <f t="shared" si="6"/>
        <v>0</v>
      </c>
      <c r="I17" s="33"/>
      <c r="J17" s="13">
        <f t="shared" si="2"/>
        <v>0</v>
      </c>
      <c r="K17" s="34"/>
      <c r="L17" s="35">
        <f t="shared" si="3"/>
        <v>0</v>
      </c>
      <c r="M17" s="52">
        <f t="shared" si="4"/>
        <v>0</v>
      </c>
      <c r="N17" s="108">
        <f t="shared" si="5"/>
        <v>9</v>
      </c>
      <c r="O17" s="330"/>
      <c r="P17" s="326"/>
    </row>
    <row r="18" spans="2:16" ht="15.75" thickBot="1">
      <c r="B18" s="116"/>
      <c r="C18" s="107"/>
      <c r="D18" s="68"/>
      <c r="E18" s="69"/>
      <c r="F18" s="63">
        <f t="shared" si="0"/>
        <v>0</v>
      </c>
      <c r="G18" s="33"/>
      <c r="H18" s="13">
        <f t="shared" si="6"/>
        <v>0</v>
      </c>
      <c r="I18" s="33"/>
      <c r="J18" s="13">
        <f t="shared" si="2"/>
        <v>0</v>
      </c>
      <c r="K18" s="34"/>
      <c r="L18" s="35">
        <f t="shared" si="3"/>
        <v>0</v>
      </c>
      <c r="M18" s="52">
        <f t="shared" si="4"/>
        <v>0</v>
      </c>
      <c r="N18" s="108">
        <f t="shared" si="5"/>
        <v>9</v>
      </c>
      <c r="O18" s="330"/>
      <c r="P18" s="326"/>
    </row>
    <row r="19" spans="2:16" ht="15.75" thickBot="1">
      <c r="B19" s="117"/>
      <c r="C19" s="109"/>
      <c r="D19" s="70"/>
      <c r="E19" s="71"/>
      <c r="F19" s="64">
        <f t="shared" si="0"/>
        <v>0</v>
      </c>
      <c r="G19" s="36"/>
      <c r="H19" s="19">
        <f t="shared" si="6"/>
        <v>0</v>
      </c>
      <c r="I19" s="36"/>
      <c r="J19" s="19">
        <f t="shared" si="2"/>
        <v>0</v>
      </c>
      <c r="K19" s="37"/>
      <c r="L19" s="38">
        <f t="shared" si="3"/>
        <v>0</v>
      </c>
      <c r="M19" s="53">
        <f t="shared" si="4"/>
        <v>0</v>
      </c>
      <c r="N19" s="110">
        <f t="shared" si="5"/>
        <v>9</v>
      </c>
      <c r="O19" s="330"/>
      <c r="P19" s="326"/>
    </row>
    <row r="20" spans="2:16" ht="15.75" thickBot="1">
      <c r="B20" s="42"/>
      <c r="C20" s="105"/>
      <c r="D20" s="66"/>
      <c r="E20" s="67"/>
      <c r="F20" s="62">
        <f t="shared" si="0"/>
        <v>0</v>
      </c>
      <c r="G20" s="39"/>
      <c r="H20" s="3">
        <f t="shared" si="6"/>
        <v>0</v>
      </c>
      <c r="I20" s="30"/>
      <c r="J20" s="5">
        <f t="shared" si="2"/>
        <v>0</v>
      </c>
      <c r="K20" s="31"/>
      <c r="L20" s="32">
        <f t="shared" si="3"/>
        <v>0</v>
      </c>
      <c r="M20" s="51">
        <f t="shared" si="4"/>
        <v>0</v>
      </c>
      <c r="N20" s="106">
        <f t="shared" si="5"/>
        <v>9</v>
      </c>
      <c r="O20" s="333">
        <f>SUM(M20:M23)-MIN(M20:M23)</f>
        <v>0</v>
      </c>
      <c r="P20" s="326">
        <f>RANK(O20,O$8:O$57)</f>
        <v>3</v>
      </c>
    </row>
    <row r="21" spans="2:16" ht="15.75" thickBot="1">
      <c r="B21" s="43"/>
      <c r="C21" s="107"/>
      <c r="D21" s="68"/>
      <c r="E21" s="69"/>
      <c r="F21" s="63">
        <f t="shared" si="0"/>
        <v>0</v>
      </c>
      <c r="G21" s="40"/>
      <c r="H21" s="11">
        <f t="shared" si="6"/>
        <v>0</v>
      </c>
      <c r="I21" s="33"/>
      <c r="J21" s="13">
        <f t="shared" si="2"/>
        <v>0</v>
      </c>
      <c r="K21" s="33"/>
      <c r="L21" s="35">
        <f t="shared" si="3"/>
        <v>0</v>
      </c>
      <c r="M21" s="52">
        <f t="shared" si="4"/>
        <v>0</v>
      </c>
      <c r="N21" s="108">
        <f t="shared" si="5"/>
        <v>9</v>
      </c>
      <c r="O21" s="333"/>
      <c r="P21" s="329"/>
    </row>
    <row r="22" spans="2:16" ht="15.75" thickBot="1">
      <c r="B22" s="43"/>
      <c r="C22" s="107"/>
      <c r="D22" s="68"/>
      <c r="E22" s="69"/>
      <c r="F22" s="63">
        <f t="shared" si="0"/>
        <v>0</v>
      </c>
      <c r="G22" s="40"/>
      <c r="H22" s="11">
        <f t="shared" si="6"/>
        <v>0</v>
      </c>
      <c r="I22" s="33"/>
      <c r="J22" s="13">
        <f t="shared" si="2"/>
        <v>0</v>
      </c>
      <c r="K22" s="34"/>
      <c r="L22" s="35">
        <f t="shared" si="3"/>
        <v>0</v>
      </c>
      <c r="M22" s="52">
        <f t="shared" si="4"/>
        <v>0</v>
      </c>
      <c r="N22" s="108">
        <f t="shared" si="5"/>
        <v>9</v>
      </c>
      <c r="O22" s="333"/>
      <c r="P22" s="329"/>
    </row>
    <row r="23" spans="2:16" ht="15.75" thickBot="1">
      <c r="B23" s="44"/>
      <c r="C23" s="109"/>
      <c r="D23" s="70"/>
      <c r="E23" s="71"/>
      <c r="F23" s="64">
        <f t="shared" si="0"/>
        <v>0</v>
      </c>
      <c r="G23" s="41"/>
      <c r="H23" s="17">
        <f t="shared" si="6"/>
        <v>0</v>
      </c>
      <c r="I23" s="36"/>
      <c r="J23" s="19">
        <f t="shared" si="2"/>
        <v>0</v>
      </c>
      <c r="K23" s="37"/>
      <c r="L23" s="38">
        <f t="shared" si="3"/>
        <v>0</v>
      </c>
      <c r="M23" s="53">
        <f t="shared" si="4"/>
        <v>0</v>
      </c>
      <c r="N23" s="110">
        <f t="shared" si="5"/>
        <v>9</v>
      </c>
      <c r="O23" s="327"/>
      <c r="P23" s="329"/>
    </row>
    <row r="24" spans="2:16" ht="15.75" thickBot="1">
      <c r="B24" s="135" t="s">
        <v>2</v>
      </c>
      <c r="C24" s="247" t="s">
        <v>11</v>
      </c>
      <c r="D24" s="248" t="s">
        <v>12</v>
      </c>
      <c r="E24" s="331" t="s">
        <v>13</v>
      </c>
      <c r="F24" s="332"/>
      <c r="G24" s="267" t="s">
        <v>4</v>
      </c>
      <c r="H24" s="266"/>
      <c r="I24" s="331" t="s">
        <v>23</v>
      </c>
      <c r="J24" s="332"/>
      <c r="K24" s="267" t="s">
        <v>24</v>
      </c>
      <c r="L24" s="266"/>
      <c r="M24" s="249" t="s">
        <v>14</v>
      </c>
      <c r="N24" s="249" t="s">
        <v>15</v>
      </c>
      <c r="O24" s="250" t="s">
        <v>16</v>
      </c>
      <c r="P24" s="328" t="s">
        <v>8</v>
      </c>
    </row>
    <row r="25" spans="2:16" ht="15.75" thickBot="1">
      <c r="B25" s="129"/>
      <c r="C25" s="158" t="s">
        <v>18</v>
      </c>
      <c r="D25" s="130" t="s">
        <v>19</v>
      </c>
      <c r="E25" s="251" t="s">
        <v>9</v>
      </c>
      <c r="F25" s="252" t="s">
        <v>10</v>
      </c>
      <c r="G25" s="253" t="s">
        <v>9</v>
      </c>
      <c r="H25" s="254" t="s">
        <v>10</v>
      </c>
      <c r="I25" s="255" t="s">
        <v>9</v>
      </c>
      <c r="J25" s="256" t="s">
        <v>10</v>
      </c>
      <c r="K25" s="253" t="s">
        <v>9</v>
      </c>
      <c r="L25" s="257" t="s">
        <v>10</v>
      </c>
      <c r="M25" s="134" t="s">
        <v>20</v>
      </c>
      <c r="N25" s="139" t="s">
        <v>20</v>
      </c>
      <c r="O25" s="258" t="s">
        <v>21</v>
      </c>
      <c r="P25" s="328"/>
    </row>
    <row r="26" spans="2:16" ht="15.75" thickBot="1">
      <c r="B26" s="42"/>
      <c r="C26" s="118"/>
      <c r="D26" s="66"/>
      <c r="E26" s="67"/>
      <c r="F26" s="62">
        <f>IF(E26&gt;10.1,0,(IF(E26=0,0,(10.1-E26)*10)))</f>
        <v>0</v>
      </c>
      <c r="G26" s="30"/>
      <c r="H26" s="5">
        <f t="shared" si="6"/>
        <v>0</v>
      </c>
      <c r="I26" s="30"/>
      <c r="J26" s="5">
        <f>IF(I26&gt;300,(I26-300)/10*1,0)</f>
        <v>0</v>
      </c>
      <c r="K26" s="31"/>
      <c r="L26" s="32">
        <f>K26*1</f>
        <v>0</v>
      </c>
      <c r="M26" s="51">
        <f>SUM(L26,J26,H26,F26)</f>
        <v>0</v>
      </c>
      <c r="N26" s="108">
        <f aca="true" t="shared" si="7" ref="N26:N57">RANK(M26,M$8:M$57)</f>
        <v>9</v>
      </c>
      <c r="O26" s="327">
        <f>SUM(M26:M29)-MIN(M26:M29)</f>
        <v>0</v>
      </c>
      <c r="P26" s="326">
        <f>RANK(O26,O$8:O$57)</f>
        <v>3</v>
      </c>
    </row>
    <row r="27" spans="2:16" ht="15.75" thickBot="1">
      <c r="B27" s="43"/>
      <c r="C27" s="8"/>
      <c r="D27" s="68"/>
      <c r="E27" s="69"/>
      <c r="F27" s="63">
        <f>IF(E27&gt;10.1,0,(IF(E27=0,0,(10.1-E27)*10)))</f>
        <v>0</v>
      </c>
      <c r="G27" s="33"/>
      <c r="H27" s="13">
        <f t="shared" si="6"/>
        <v>0</v>
      </c>
      <c r="I27" s="33"/>
      <c r="J27" s="13">
        <f>IF(I27&gt;300,(I27-300)/10*1,0)</f>
        <v>0</v>
      </c>
      <c r="K27" s="34"/>
      <c r="L27" s="35">
        <f>K27*1</f>
        <v>0</v>
      </c>
      <c r="M27" s="52">
        <f>SUM(L27,J27,H27,F27)</f>
        <v>0</v>
      </c>
      <c r="N27" s="108">
        <f t="shared" si="7"/>
        <v>9</v>
      </c>
      <c r="O27" s="327"/>
      <c r="P27" s="326"/>
    </row>
    <row r="28" spans="2:16" ht="15.75" thickBot="1">
      <c r="B28" s="43"/>
      <c r="C28" s="8"/>
      <c r="D28" s="68"/>
      <c r="E28" s="69"/>
      <c r="F28" s="63">
        <f>IF(E28&gt;10.1,0,(IF(E28=0,0,(10.1-E28)*10)))</f>
        <v>0</v>
      </c>
      <c r="G28" s="33"/>
      <c r="H28" s="13">
        <f t="shared" si="6"/>
        <v>0</v>
      </c>
      <c r="I28" s="33"/>
      <c r="J28" s="13">
        <f>IF(I28&gt;300,(I28-300)/10*1,0)</f>
        <v>0</v>
      </c>
      <c r="K28" s="34"/>
      <c r="L28" s="35">
        <f>K28*1</f>
        <v>0</v>
      </c>
      <c r="M28" s="52">
        <f>SUM(L28,J28,H28,F28)</f>
        <v>0</v>
      </c>
      <c r="N28" s="108">
        <f t="shared" si="7"/>
        <v>9</v>
      </c>
      <c r="O28" s="327"/>
      <c r="P28" s="326"/>
    </row>
    <row r="29" spans="2:16" ht="15.75" thickBot="1">
      <c r="B29" s="44"/>
      <c r="C29" s="15"/>
      <c r="D29" s="70"/>
      <c r="E29" s="71"/>
      <c r="F29" s="64">
        <f>IF(E29&gt;10.1,0,(IF(E29=0,0,(10.1-E29)*10)))</f>
        <v>0</v>
      </c>
      <c r="G29" s="36"/>
      <c r="H29" s="19">
        <f t="shared" si="6"/>
        <v>0</v>
      </c>
      <c r="I29" s="36"/>
      <c r="J29" s="19">
        <f>IF(I29&gt;300,(I29-300)/10*1,0)</f>
        <v>0</v>
      </c>
      <c r="K29" s="37"/>
      <c r="L29" s="38">
        <f>K29*1</f>
        <v>0</v>
      </c>
      <c r="M29" s="53">
        <f>SUM(L29,J29,H29,F29)</f>
        <v>0</v>
      </c>
      <c r="N29" s="110">
        <f t="shared" si="7"/>
        <v>9</v>
      </c>
      <c r="O29" s="327"/>
      <c r="P29" s="326"/>
    </row>
    <row r="30" spans="2:16" ht="15.75" thickBot="1">
      <c r="B30" s="58"/>
      <c r="C30" s="120"/>
      <c r="D30" s="66"/>
      <c r="E30" s="67"/>
      <c r="F30" s="111">
        <f aca="true" t="shared" si="8" ref="F30:F37">IF(E30&gt;10.1,0,(IF(E30=0,0,(10.1-E30)*10)))</f>
        <v>0</v>
      </c>
      <c r="G30" s="30"/>
      <c r="H30" s="5">
        <f aca="true" t="shared" si="9" ref="H30:H37">IF(G30&lt;=370,0,IF(G30=380,1,(G30-380)/5+1))</f>
        <v>0</v>
      </c>
      <c r="I30" s="39"/>
      <c r="J30" s="3">
        <f aca="true" t="shared" si="10" ref="J30:J37">IF(I30&gt;300,(I30-300)/10*1,0)</f>
        <v>0</v>
      </c>
      <c r="K30" s="30"/>
      <c r="L30" s="32">
        <f aca="true" t="shared" si="11" ref="L30:L37">K30*1</f>
        <v>0</v>
      </c>
      <c r="M30" s="51">
        <f aca="true" t="shared" si="12" ref="M30:M37">SUM(L30,J30,H30,F30)</f>
        <v>0</v>
      </c>
      <c r="N30" s="106">
        <f t="shared" si="7"/>
        <v>9</v>
      </c>
      <c r="O30" s="327">
        <f>SUM(M30:M33)-MIN(M30:M33)</f>
        <v>0</v>
      </c>
      <c r="P30" s="329">
        <f>RANK(O30,O$8:O$57)</f>
        <v>3</v>
      </c>
    </row>
    <row r="31" spans="2:16" ht="15.75" thickBot="1">
      <c r="B31" s="59"/>
      <c r="C31" s="121"/>
      <c r="D31" s="68"/>
      <c r="E31" s="69"/>
      <c r="F31" s="65">
        <f t="shared" si="8"/>
        <v>0</v>
      </c>
      <c r="G31" s="33"/>
      <c r="H31" s="13">
        <f t="shared" si="9"/>
        <v>0</v>
      </c>
      <c r="I31" s="40"/>
      <c r="J31" s="11">
        <f t="shared" si="10"/>
        <v>0</v>
      </c>
      <c r="K31" s="33"/>
      <c r="L31" s="35">
        <f t="shared" si="11"/>
        <v>0</v>
      </c>
      <c r="M31" s="52">
        <f t="shared" si="12"/>
        <v>0</v>
      </c>
      <c r="N31" s="108">
        <f t="shared" si="7"/>
        <v>9</v>
      </c>
      <c r="O31" s="327"/>
      <c r="P31" s="329"/>
    </row>
    <row r="32" spans="2:16" ht="15.75" thickBot="1">
      <c r="B32" s="59"/>
      <c r="C32" s="121"/>
      <c r="D32" s="68"/>
      <c r="E32" s="69"/>
      <c r="F32" s="65">
        <f t="shared" si="8"/>
        <v>0</v>
      </c>
      <c r="G32" s="33"/>
      <c r="H32" s="13">
        <f t="shared" si="9"/>
        <v>0</v>
      </c>
      <c r="I32" s="40"/>
      <c r="J32" s="11">
        <f t="shared" si="10"/>
        <v>0</v>
      </c>
      <c r="K32" s="33"/>
      <c r="L32" s="35">
        <f t="shared" si="11"/>
        <v>0</v>
      </c>
      <c r="M32" s="52">
        <f t="shared" si="12"/>
        <v>0</v>
      </c>
      <c r="N32" s="108">
        <f t="shared" si="7"/>
        <v>9</v>
      </c>
      <c r="O32" s="327"/>
      <c r="P32" s="329"/>
    </row>
    <row r="33" spans="2:16" ht="15.75" thickBot="1">
      <c r="B33" s="122"/>
      <c r="C33" s="123"/>
      <c r="D33" s="70"/>
      <c r="E33" s="71"/>
      <c r="F33" s="112">
        <f t="shared" si="8"/>
        <v>0</v>
      </c>
      <c r="G33" s="36"/>
      <c r="H33" s="19">
        <f t="shared" si="9"/>
        <v>0</v>
      </c>
      <c r="I33" s="41"/>
      <c r="J33" s="17">
        <f t="shared" si="10"/>
        <v>0</v>
      </c>
      <c r="K33" s="36"/>
      <c r="L33" s="38">
        <f t="shared" si="11"/>
        <v>0</v>
      </c>
      <c r="M33" s="53">
        <f t="shared" si="12"/>
        <v>0</v>
      </c>
      <c r="N33" s="110">
        <f t="shared" si="7"/>
        <v>9</v>
      </c>
      <c r="O33" s="327"/>
      <c r="P33" s="329"/>
    </row>
    <row r="34" spans="2:16" ht="15.75" thickBot="1">
      <c r="B34" s="42"/>
      <c r="C34" s="124"/>
      <c r="D34" s="66"/>
      <c r="E34" s="67"/>
      <c r="F34" s="62">
        <f t="shared" si="8"/>
        <v>0</v>
      </c>
      <c r="G34" s="30"/>
      <c r="H34" s="5">
        <f t="shared" si="9"/>
        <v>0</v>
      </c>
      <c r="I34" s="30"/>
      <c r="J34" s="5">
        <f t="shared" si="10"/>
        <v>0</v>
      </c>
      <c r="K34" s="31"/>
      <c r="L34" s="32">
        <f t="shared" si="11"/>
        <v>0</v>
      </c>
      <c r="M34" s="113">
        <f t="shared" si="12"/>
        <v>0</v>
      </c>
      <c r="N34" s="106">
        <f t="shared" si="7"/>
        <v>9</v>
      </c>
      <c r="O34" s="327">
        <f>SUM(M34:M37)-MIN(M34:M37)</f>
        <v>0</v>
      </c>
      <c r="P34" s="326">
        <f>RANK(O34,O$8:O$57)</f>
        <v>3</v>
      </c>
    </row>
    <row r="35" spans="2:16" ht="15.75" thickBot="1">
      <c r="B35" s="43"/>
      <c r="C35" s="125"/>
      <c r="D35" s="68"/>
      <c r="E35" s="69"/>
      <c r="F35" s="63">
        <f t="shared" si="8"/>
        <v>0</v>
      </c>
      <c r="G35" s="33"/>
      <c r="H35" s="13">
        <f t="shared" si="9"/>
        <v>0</v>
      </c>
      <c r="I35" s="33"/>
      <c r="J35" s="13">
        <f t="shared" si="10"/>
        <v>0</v>
      </c>
      <c r="K35" s="34"/>
      <c r="L35" s="35">
        <f t="shared" si="11"/>
        <v>0</v>
      </c>
      <c r="M35" s="54">
        <f t="shared" si="12"/>
        <v>0</v>
      </c>
      <c r="N35" s="108">
        <f t="shared" si="7"/>
        <v>9</v>
      </c>
      <c r="O35" s="327"/>
      <c r="P35" s="326"/>
    </row>
    <row r="36" spans="2:16" ht="15.75" thickBot="1">
      <c r="B36" s="43"/>
      <c r="C36" s="125"/>
      <c r="D36" s="68"/>
      <c r="E36" s="69"/>
      <c r="F36" s="63">
        <f t="shared" si="8"/>
        <v>0</v>
      </c>
      <c r="G36" s="33"/>
      <c r="H36" s="13">
        <f t="shared" si="9"/>
        <v>0</v>
      </c>
      <c r="I36" s="33"/>
      <c r="J36" s="13">
        <f t="shared" si="10"/>
        <v>0</v>
      </c>
      <c r="K36" s="34"/>
      <c r="L36" s="35">
        <f t="shared" si="11"/>
        <v>0</v>
      </c>
      <c r="M36" s="54">
        <f t="shared" si="12"/>
        <v>0</v>
      </c>
      <c r="N36" s="108">
        <f t="shared" si="7"/>
        <v>9</v>
      </c>
      <c r="O36" s="327"/>
      <c r="P36" s="326"/>
    </row>
    <row r="37" spans="2:16" ht="15.75" thickBot="1">
      <c r="B37" s="44"/>
      <c r="C37" s="126"/>
      <c r="D37" s="70"/>
      <c r="E37" s="71"/>
      <c r="F37" s="64">
        <f t="shared" si="8"/>
        <v>0</v>
      </c>
      <c r="G37" s="36"/>
      <c r="H37" s="19">
        <f t="shared" si="9"/>
        <v>0</v>
      </c>
      <c r="I37" s="36"/>
      <c r="J37" s="19">
        <f t="shared" si="10"/>
        <v>0</v>
      </c>
      <c r="K37" s="37"/>
      <c r="L37" s="38">
        <f t="shared" si="11"/>
        <v>0</v>
      </c>
      <c r="M37" s="114">
        <f t="shared" si="12"/>
        <v>0</v>
      </c>
      <c r="N37" s="110">
        <f t="shared" si="7"/>
        <v>9</v>
      </c>
      <c r="O37" s="327"/>
      <c r="P37" s="326"/>
    </row>
    <row r="38" spans="2:16" ht="15.75" thickBot="1">
      <c r="B38" s="42"/>
      <c r="C38" s="124"/>
      <c r="D38" s="66"/>
      <c r="E38" s="67"/>
      <c r="F38" s="62">
        <f aca="true" t="shared" si="13" ref="F38:F57">IF(E38&gt;10.1,0,(IF(E38=0,0,(10.1-E38)*10)))</f>
        <v>0</v>
      </c>
      <c r="G38" s="30"/>
      <c r="H38" s="5">
        <f>IF(G38&lt;=370,0,IF(G38=380,1,(G38-380)/5+1))</f>
        <v>0</v>
      </c>
      <c r="I38" s="30"/>
      <c r="J38" s="5">
        <f aca="true" t="shared" si="14" ref="J38:J57">IF(I38&gt;300,(I38-300)/10*1,0)</f>
        <v>0</v>
      </c>
      <c r="K38" s="31"/>
      <c r="L38" s="32">
        <f aca="true" t="shared" si="15" ref="L38:L57">K38*1</f>
        <v>0</v>
      </c>
      <c r="M38" s="113">
        <f aca="true" t="shared" si="16" ref="M38:M57">SUM(L38,J38,H38,F38)</f>
        <v>0</v>
      </c>
      <c r="N38" s="106">
        <f t="shared" si="7"/>
        <v>9</v>
      </c>
      <c r="O38" s="327">
        <f>SUM(M38:M41)-MIN(M38:M41)</f>
        <v>0</v>
      </c>
      <c r="P38" s="326">
        <f>RANK(O38,O$8:O$57)</f>
        <v>3</v>
      </c>
    </row>
    <row r="39" spans="2:16" ht="15.75" thickBot="1">
      <c r="B39" s="43"/>
      <c r="C39" s="125"/>
      <c r="D39" s="68"/>
      <c r="E39" s="69"/>
      <c r="F39" s="63">
        <f t="shared" si="13"/>
        <v>0</v>
      </c>
      <c r="G39" s="33"/>
      <c r="H39" s="13">
        <f>IF(G39&lt;=370,0,IF(G39=380,1,(G39-380)/5+1))</f>
        <v>0</v>
      </c>
      <c r="I39" s="33"/>
      <c r="J39" s="13">
        <f t="shared" si="14"/>
        <v>0</v>
      </c>
      <c r="K39" s="34"/>
      <c r="L39" s="35">
        <f t="shared" si="15"/>
        <v>0</v>
      </c>
      <c r="M39" s="54">
        <f t="shared" si="16"/>
        <v>0</v>
      </c>
      <c r="N39" s="108">
        <f t="shared" si="7"/>
        <v>9</v>
      </c>
      <c r="O39" s="327"/>
      <c r="P39" s="326"/>
    </row>
    <row r="40" spans="2:16" ht="15.75" thickBot="1">
      <c r="B40" s="43"/>
      <c r="C40" s="125"/>
      <c r="D40" s="68"/>
      <c r="E40" s="69"/>
      <c r="F40" s="63">
        <f t="shared" si="13"/>
        <v>0</v>
      </c>
      <c r="G40" s="33"/>
      <c r="H40" s="13">
        <f>IF(G40&lt;=370,0,IF(G40=380,1,(G40-380)/5+1))</f>
        <v>0</v>
      </c>
      <c r="I40" s="33"/>
      <c r="J40" s="13">
        <f t="shared" si="14"/>
        <v>0</v>
      </c>
      <c r="K40" s="34"/>
      <c r="L40" s="35">
        <f t="shared" si="15"/>
        <v>0</v>
      </c>
      <c r="M40" s="54">
        <f t="shared" si="16"/>
        <v>0</v>
      </c>
      <c r="N40" s="108">
        <f t="shared" si="7"/>
        <v>9</v>
      </c>
      <c r="O40" s="327"/>
      <c r="P40" s="326"/>
    </row>
    <row r="41" spans="2:16" ht="15.75" thickBot="1">
      <c r="B41" s="44"/>
      <c r="C41" s="126"/>
      <c r="D41" s="70"/>
      <c r="E41" s="71"/>
      <c r="F41" s="64">
        <f t="shared" si="13"/>
        <v>0</v>
      </c>
      <c r="G41" s="36"/>
      <c r="H41" s="19">
        <f>IF(G41&lt;=370,0,IF(G41=380,1,(G41-380)/5+1))</f>
        <v>0</v>
      </c>
      <c r="I41" s="36"/>
      <c r="J41" s="19">
        <f t="shared" si="14"/>
        <v>0</v>
      </c>
      <c r="K41" s="37"/>
      <c r="L41" s="38">
        <f t="shared" si="15"/>
        <v>0</v>
      </c>
      <c r="M41" s="114">
        <f t="shared" si="16"/>
        <v>0</v>
      </c>
      <c r="N41" s="110">
        <f t="shared" si="7"/>
        <v>9</v>
      </c>
      <c r="O41" s="327"/>
      <c r="P41" s="326"/>
    </row>
    <row r="42" spans="2:16" ht="15.75" thickBot="1">
      <c r="B42" s="42"/>
      <c r="C42" s="105"/>
      <c r="D42" s="66"/>
      <c r="E42" s="67"/>
      <c r="F42" s="111">
        <f t="shared" si="13"/>
        <v>0</v>
      </c>
      <c r="G42" s="30"/>
      <c r="H42" s="5">
        <f t="shared" si="6"/>
        <v>0</v>
      </c>
      <c r="I42" s="39"/>
      <c r="J42" s="3">
        <f t="shared" si="14"/>
        <v>0</v>
      </c>
      <c r="K42" s="30"/>
      <c r="L42" s="32">
        <f t="shared" si="15"/>
        <v>0</v>
      </c>
      <c r="M42" s="51">
        <f t="shared" si="16"/>
        <v>0</v>
      </c>
      <c r="N42" s="106">
        <f t="shared" si="7"/>
        <v>9</v>
      </c>
      <c r="O42" s="327">
        <f>SUM(M42:M45)-MIN(M42:M45)</f>
        <v>0</v>
      </c>
      <c r="P42" s="329">
        <f>RANK(O42,O$8:O$57)</f>
        <v>3</v>
      </c>
    </row>
    <row r="43" spans="2:16" ht="15.75" thickBot="1">
      <c r="B43" s="43"/>
      <c r="C43" s="107"/>
      <c r="D43" s="68"/>
      <c r="E43" s="69"/>
      <c r="F43" s="65">
        <f t="shared" si="13"/>
        <v>0</v>
      </c>
      <c r="G43" s="33"/>
      <c r="H43" s="13">
        <f t="shared" si="6"/>
        <v>0</v>
      </c>
      <c r="I43" s="40"/>
      <c r="J43" s="11">
        <f t="shared" si="14"/>
        <v>0</v>
      </c>
      <c r="K43" s="33"/>
      <c r="L43" s="35">
        <f t="shared" si="15"/>
        <v>0</v>
      </c>
      <c r="M43" s="52">
        <f t="shared" si="16"/>
        <v>0</v>
      </c>
      <c r="N43" s="108">
        <f t="shared" si="7"/>
        <v>9</v>
      </c>
      <c r="O43" s="327"/>
      <c r="P43" s="329"/>
    </row>
    <row r="44" spans="2:16" ht="15.75" thickBot="1">
      <c r="B44" s="43"/>
      <c r="C44" s="107"/>
      <c r="D44" s="68"/>
      <c r="E44" s="69"/>
      <c r="F44" s="65">
        <f t="shared" si="13"/>
        <v>0</v>
      </c>
      <c r="G44" s="33"/>
      <c r="H44" s="13">
        <f t="shared" si="6"/>
        <v>0</v>
      </c>
      <c r="I44" s="40"/>
      <c r="J44" s="11">
        <f t="shared" si="14"/>
        <v>0</v>
      </c>
      <c r="K44" s="33"/>
      <c r="L44" s="35">
        <f t="shared" si="15"/>
        <v>0</v>
      </c>
      <c r="M44" s="52">
        <f t="shared" si="16"/>
        <v>0</v>
      </c>
      <c r="N44" s="108">
        <f t="shared" si="7"/>
        <v>9</v>
      </c>
      <c r="O44" s="327"/>
      <c r="P44" s="329"/>
    </row>
    <row r="45" spans="2:16" ht="15.75" thickBot="1">
      <c r="B45" s="44"/>
      <c r="C45" s="109"/>
      <c r="D45" s="70"/>
      <c r="E45" s="71"/>
      <c r="F45" s="112">
        <f t="shared" si="13"/>
        <v>0</v>
      </c>
      <c r="G45" s="36"/>
      <c r="H45" s="19">
        <f t="shared" si="6"/>
        <v>0</v>
      </c>
      <c r="I45" s="41"/>
      <c r="J45" s="17">
        <f t="shared" si="14"/>
        <v>0</v>
      </c>
      <c r="K45" s="36"/>
      <c r="L45" s="38">
        <f t="shared" si="15"/>
        <v>0</v>
      </c>
      <c r="M45" s="53">
        <f t="shared" si="16"/>
        <v>0</v>
      </c>
      <c r="N45" s="110">
        <f t="shared" si="7"/>
        <v>9</v>
      </c>
      <c r="O45" s="327"/>
      <c r="P45" s="329"/>
    </row>
    <row r="46" spans="2:16" ht="15.75" thickBot="1">
      <c r="B46" s="55"/>
      <c r="C46" s="105"/>
      <c r="D46" s="66"/>
      <c r="E46" s="67"/>
      <c r="F46" s="62">
        <f t="shared" si="13"/>
        <v>0</v>
      </c>
      <c r="G46" s="30"/>
      <c r="H46" s="5">
        <f t="shared" si="6"/>
        <v>0</v>
      </c>
      <c r="I46" s="30"/>
      <c r="J46" s="5">
        <f t="shared" si="14"/>
        <v>0</v>
      </c>
      <c r="K46" s="31"/>
      <c r="L46" s="32">
        <f t="shared" si="15"/>
        <v>0</v>
      </c>
      <c r="M46" s="113">
        <f t="shared" si="16"/>
        <v>0</v>
      </c>
      <c r="N46" s="106">
        <f t="shared" si="7"/>
        <v>9</v>
      </c>
      <c r="O46" s="327">
        <f>SUM(M46:M49)-MIN(M46:M49)</f>
        <v>0</v>
      </c>
      <c r="P46" s="326">
        <f>RANK(O46,O$8:O$57)</f>
        <v>3</v>
      </c>
    </row>
    <row r="47" spans="2:16" ht="15.75" thickBot="1">
      <c r="B47" s="56"/>
      <c r="C47" s="107"/>
      <c r="D47" s="68"/>
      <c r="E47" s="69"/>
      <c r="F47" s="63">
        <f t="shared" si="13"/>
        <v>0</v>
      </c>
      <c r="G47" s="33"/>
      <c r="H47" s="13">
        <f t="shared" si="6"/>
        <v>0</v>
      </c>
      <c r="I47" s="33"/>
      <c r="J47" s="13">
        <f t="shared" si="14"/>
        <v>0</v>
      </c>
      <c r="K47" s="34"/>
      <c r="L47" s="35">
        <f t="shared" si="15"/>
        <v>0</v>
      </c>
      <c r="M47" s="54">
        <f t="shared" si="16"/>
        <v>0</v>
      </c>
      <c r="N47" s="108">
        <f t="shared" si="7"/>
        <v>9</v>
      </c>
      <c r="O47" s="327"/>
      <c r="P47" s="326"/>
    </row>
    <row r="48" spans="2:16" ht="15.75" thickBot="1">
      <c r="B48" s="56"/>
      <c r="C48" s="107"/>
      <c r="D48" s="68"/>
      <c r="E48" s="69"/>
      <c r="F48" s="63">
        <f t="shared" si="13"/>
        <v>0</v>
      </c>
      <c r="G48" s="33"/>
      <c r="H48" s="13">
        <f t="shared" si="6"/>
        <v>0</v>
      </c>
      <c r="I48" s="33"/>
      <c r="J48" s="13">
        <f t="shared" si="14"/>
        <v>0</v>
      </c>
      <c r="K48" s="34"/>
      <c r="L48" s="35">
        <f t="shared" si="15"/>
        <v>0</v>
      </c>
      <c r="M48" s="54">
        <f t="shared" si="16"/>
        <v>0</v>
      </c>
      <c r="N48" s="108">
        <f t="shared" si="7"/>
        <v>9</v>
      </c>
      <c r="O48" s="327"/>
      <c r="P48" s="326"/>
    </row>
    <row r="49" spans="2:16" ht="15.75" thickBot="1">
      <c r="B49" s="57"/>
      <c r="C49" s="109"/>
      <c r="D49" s="70"/>
      <c r="E49" s="71"/>
      <c r="F49" s="64">
        <f t="shared" si="13"/>
        <v>0</v>
      </c>
      <c r="G49" s="36"/>
      <c r="H49" s="19">
        <f t="shared" si="6"/>
        <v>0</v>
      </c>
      <c r="I49" s="36"/>
      <c r="J49" s="19">
        <f t="shared" si="14"/>
        <v>0</v>
      </c>
      <c r="K49" s="37"/>
      <c r="L49" s="38">
        <f t="shared" si="15"/>
        <v>0</v>
      </c>
      <c r="M49" s="114">
        <f t="shared" si="16"/>
        <v>0</v>
      </c>
      <c r="N49" s="110">
        <f t="shared" si="7"/>
        <v>9</v>
      </c>
      <c r="O49" s="327"/>
      <c r="P49" s="326"/>
    </row>
    <row r="50" spans="2:16" ht="15.75" thickBot="1">
      <c r="B50" s="55"/>
      <c r="C50" s="105"/>
      <c r="D50" s="66"/>
      <c r="E50" s="67"/>
      <c r="F50" s="62">
        <f t="shared" si="13"/>
        <v>0</v>
      </c>
      <c r="G50" s="30"/>
      <c r="H50" s="5">
        <f>IF(G50&lt;=370,0,IF(G50=380,1,(G50-380)/5+1))</f>
        <v>0</v>
      </c>
      <c r="I50" s="30"/>
      <c r="J50" s="5">
        <f t="shared" si="14"/>
        <v>0</v>
      </c>
      <c r="K50" s="31"/>
      <c r="L50" s="32">
        <f t="shared" si="15"/>
        <v>0</v>
      </c>
      <c r="M50" s="113">
        <f t="shared" si="16"/>
        <v>0</v>
      </c>
      <c r="N50" s="106">
        <f t="shared" si="7"/>
        <v>9</v>
      </c>
      <c r="O50" s="327">
        <f>SUM(M50:M53)-MIN(M50:M53)</f>
        <v>0</v>
      </c>
      <c r="P50" s="326">
        <f>RANK(O50,O$8:O$57)</f>
        <v>3</v>
      </c>
    </row>
    <row r="51" spans="2:16" ht="15.75" thickBot="1">
      <c r="B51" s="56"/>
      <c r="C51" s="107"/>
      <c r="D51" s="68"/>
      <c r="E51" s="69"/>
      <c r="F51" s="63">
        <f t="shared" si="13"/>
        <v>0</v>
      </c>
      <c r="G51" s="33"/>
      <c r="H51" s="13">
        <f>IF(G51&lt;=370,0,IF(G51=380,1,(G51-380)/5+1))</f>
        <v>0</v>
      </c>
      <c r="I51" s="33"/>
      <c r="J51" s="13">
        <f t="shared" si="14"/>
        <v>0</v>
      </c>
      <c r="K51" s="34"/>
      <c r="L51" s="35">
        <f t="shared" si="15"/>
        <v>0</v>
      </c>
      <c r="M51" s="54">
        <f t="shared" si="16"/>
        <v>0</v>
      </c>
      <c r="N51" s="108">
        <f t="shared" si="7"/>
        <v>9</v>
      </c>
      <c r="O51" s="327"/>
      <c r="P51" s="326"/>
    </row>
    <row r="52" spans="2:16" ht="15.75" thickBot="1">
      <c r="B52" s="56"/>
      <c r="C52" s="107"/>
      <c r="D52" s="68"/>
      <c r="E52" s="69"/>
      <c r="F52" s="63">
        <f t="shared" si="13"/>
        <v>0</v>
      </c>
      <c r="G52" s="33"/>
      <c r="H52" s="13">
        <f>IF(G52&lt;=370,0,IF(G52=380,1,(G52-380)/5+1))</f>
        <v>0</v>
      </c>
      <c r="I52" s="33"/>
      <c r="J52" s="13">
        <f t="shared" si="14"/>
        <v>0</v>
      </c>
      <c r="K52" s="34"/>
      <c r="L52" s="35">
        <f t="shared" si="15"/>
        <v>0</v>
      </c>
      <c r="M52" s="54">
        <f t="shared" si="16"/>
        <v>0</v>
      </c>
      <c r="N52" s="108">
        <f t="shared" si="7"/>
        <v>9</v>
      </c>
      <c r="O52" s="327"/>
      <c r="P52" s="326"/>
    </row>
    <row r="53" spans="2:16" ht="15.75" thickBot="1">
      <c r="B53" s="57"/>
      <c r="C53" s="109"/>
      <c r="D53" s="70"/>
      <c r="E53" s="71"/>
      <c r="F53" s="64">
        <f t="shared" si="13"/>
        <v>0</v>
      </c>
      <c r="G53" s="36"/>
      <c r="H53" s="19">
        <f>IF(G53&lt;=370,0,IF(G53=380,1,(G53-380)/5+1))</f>
        <v>0</v>
      </c>
      <c r="I53" s="36"/>
      <c r="J53" s="19">
        <f t="shared" si="14"/>
        <v>0</v>
      </c>
      <c r="K53" s="37"/>
      <c r="L53" s="38">
        <f t="shared" si="15"/>
        <v>0</v>
      </c>
      <c r="M53" s="114">
        <f t="shared" si="16"/>
        <v>0</v>
      </c>
      <c r="N53" s="110">
        <f t="shared" si="7"/>
        <v>9</v>
      </c>
      <c r="O53" s="327"/>
      <c r="P53" s="326"/>
    </row>
    <row r="54" spans="2:16" ht="15.75" thickBot="1">
      <c r="B54" s="42"/>
      <c r="C54" s="105"/>
      <c r="D54" s="66"/>
      <c r="E54" s="67"/>
      <c r="F54" s="62">
        <f t="shared" si="13"/>
        <v>0</v>
      </c>
      <c r="G54" s="39"/>
      <c r="H54" s="3">
        <f t="shared" si="6"/>
        <v>0</v>
      </c>
      <c r="I54" s="30"/>
      <c r="J54" s="5">
        <f t="shared" si="14"/>
        <v>0</v>
      </c>
      <c r="K54" s="31"/>
      <c r="L54" s="32">
        <f t="shared" si="15"/>
        <v>0</v>
      </c>
      <c r="M54" s="113">
        <f t="shared" si="16"/>
        <v>0</v>
      </c>
      <c r="N54" s="106">
        <f t="shared" si="7"/>
        <v>9</v>
      </c>
      <c r="O54" s="327">
        <f>SUM(M54:M57)-MIN(M54:M57)</f>
        <v>0</v>
      </c>
      <c r="P54" s="329">
        <f>RANK(O54,O$8:O$57)</f>
        <v>3</v>
      </c>
    </row>
    <row r="55" spans="2:16" ht="15.75" thickBot="1">
      <c r="B55" s="43"/>
      <c r="C55" s="107"/>
      <c r="D55" s="68"/>
      <c r="E55" s="69"/>
      <c r="F55" s="63">
        <f t="shared" si="13"/>
        <v>0</v>
      </c>
      <c r="G55" s="40"/>
      <c r="H55" s="11">
        <f t="shared" si="6"/>
        <v>0</v>
      </c>
      <c r="I55" s="33"/>
      <c r="J55" s="13">
        <f t="shared" si="14"/>
        <v>0</v>
      </c>
      <c r="K55" s="34"/>
      <c r="L55" s="35">
        <f t="shared" si="15"/>
        <v>0</v>
      </c>
      <c r="M55" s="54">
        <f t="shared" si="16"/>
        <v>0</v>
      </c>
      <c r="N55" s="108">
        <f t="shared" si="7"/>
        <v>9</v>
      </c>
      <c r="O55" s="327"/>
      <c r="P55" s="329"/>
    </row>
    <row r="56" spans="2:16" ht="15.75" thickBot="1">
      <c r="B56" s="43"/>
      <c r="C56" s="107"/>
      <c r="D56" s="68"/>
      <c r="E56" s="69"/>
      <c r="F56" s="63">
        <f t="shared" si="13"/>
        <v>0</v>
      </c>
      <c r="G56" s="40"/>
      <c r="H56" s="11">
        <f t="shared" si="6"/>
        <v>0</v>
      </c>
      <c r="I56" s="33"/>
      <c r="J56" s="13">
        <f t="shared" si="14"/>
        <v>0</v>
      </c>
      <c r="K56" s="34"/>
      <c r="L56" s="35">
        <f t="shared" si="15"/>
        <v>0</v>
      </c>
      <c r="M56" s="54">
        <f t="shared" si="16"/>
        <v>0</v>
      </c>
      <c r="N56" s="108">
        <f t="shared" si="7"/>
        <v>9</v>
      </c>
      <c r="O56" s="327"/>
      <c r="P56" s="329"/>
    </row>
    <row r="57" spans="2:16" ht="15.75" thickBot="1">
      <c r="B57" s="44"/>
      <c r="C57" s="119"/>
      <c r="D57" s="70"/>
      <c r="E57" s="71"/>
      <c r="F57" s="64">
        <f t="shared" si="13"/>
        <v>0</v>
      </c>
      <c r="G57" s="41"/>
      <c r="H57" s="17">
        <f t="shared" si="6"/>
        <v>0</v>
      </c>
      <c r="I57" s="36"/>
      <c r="J57" s="19">
        <f t="shared" si="14"/>
        <v>0</v>
      </c>
      <c r="K57" s="37"/>
      <c r="L57" s="38">
        <f t="shared" si="15"/>
        <v>0</v>
      </c>
      <c r="M57" s="114">
        <f t="shared" si="16"/>
        <v>0</v>
      </c>
      <c r="N57" s="110">
        <f t="shared" si="7"/>
        <v>9</v>
      </c>
      <c r="O57" s="327"/>
      <c r="P57" s="329"/>
    </row>
  </sheetData>
  <sheetProtection/>
  <mergeCells count="35">
    <mergeCell ref="E24:F24"/>
    <mergeCell ref="I24:J24"/>
    <mergeCell ref="P24:P25"/>
    <mergeCell ref="P20:P23"/>
    <mergeCell ref="O20:O23"/>
    <mergeCell ref="O54:O57"/>
    <mergeCell ref="P54:P57"/>
    <mergeCell ref="O50:O53"/>
    <mergeCell ref="P50:P53"/>
    <mergeCell ref="O46:O49"/>
    <mergeCell ref="P38:P41"/>
    <mergeCell ref="O42:O45"/>
    <mergeCell ref="O8:O11"/>
    <mergeCell ref="O26:O29"/>
    <mergeCell ref="P26:P29"/>
    <mergeCell ref="O30:O33"/>
    <mergeCell ref="P30:P33"/>
    <mergeCell ref="O34:O37"/>
    <mergeCell ref="B1:P1"/>
    <mergeCell ref="B3:L3"/>
    <mergeCell ref="B4:D4"/>
    <mergeCell ref="B5:D5"/>
    <mergeCell ref="E6:F6"/>
    <mergeCell ref="I6:J6"/>
    <mergeCell ref="K6:L6"/>
    <mergeCell ref="P46:P49"/>
    <mergeCell ref="P34:P37"/>
    <mergeCell ref="O38:O41"/>
    <mergeCell ref="P6:P7"/>
    <mergeCell ref="P42:P45"/>
    <mergeCell ref="O16:O19"/>
    <mergeCell ref="P12:P15"/>
    <mergeCell ref="P16:P19"/>
    <mergeCell ref="O12:O15"/>
    <mergeCell ref="P8:P11"/>
  </mergeCells>
  <printOptions/>
  <pageMargins left="0.25972222222222224" right="0.2" top="0.2902777777777778" bottom="0.16" header="0.5118055555555556" footer="0.511805555555555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4">
      <selection activeCell="L18" sqref="L18"/>
    </sheetView>
  </sheetViews>
  <sheetFormatPr defaultColWidth="9.140625" defaultRowHeight="15"/>
  <cols>
    <col min="2" max="2" width="5.28125" style="0" customWidth="1"/>
    <col min="3" max="3" width="15.7109375" style="0" customWidth="1"/>
    <col min="4" max="4" width="6.28125" style="0" customWidth="1"/>
    <col min="5" max="5" width="53.140625" style="0" customWidth="1"/>
    <col min="6" max="6" width="4.28125" style="0" customWidth="1"/>
    <col min="7" max="7" width="4.7109375" style="0" customWidth="1"/>
    <col min="8" max="13" width="4.28125" style="0" customWidth="1"/>
    <col min="14" max="14" width="7.421875" style="0" customWidth="1"/>
  </cols>
  <sheetData>
    <row r="1" spans="1:14" ht="18" customHeight="1">
      <c r="A1" s="338" t="s">
        <v>90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ht="6" customHeight="1">
      <c r="C2" s="28"/>
    </row>
    <row r="3" spans="1:14" ht="15">
      <c r="A3" s="339" t="s">
        <v>108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29"/>
      <c r="M3" s="29"/>
      <c r="N3" s="29"/>
    </row>
    <row r="4" spans="1:14" ht="15">
      <c r="A4" s="339" t="s">
        <v>135</v>
      </c>
      <c r="B4" s="339"/>
      <c r="C4" s="339"/>
      <c r="D4" s="197"/>
      <c r="E4" s="142"/>
      <c r="F4" s="142"/>
      <c r="G4" s="142"/>
      <c r="H4" s="142"/>
      <c r="I4" s="142"/>
      <c r="J4" s="142"/>
      <c r="K4" s="142"/>
      <c r="L4" s="25"/>
      <c r="M4" s="25"/>
      <c r="N4" s="25"/>
    </row>
    <row r="5" spans="1:14" ht="15">
      <c r="A5" s="339" t="s">
        <v>25</v>
      </c>
      <c r="B5" s="339"/>
      <c r="C5" s="339"/>
      <c r="D5" s="198"/>
      <c r="E5" s="197"/>
      <c r="F5" s="197"/>
      <c r="G5" s="197"/>
      <c r="H5" s="197"/>
      <c r="I5" s="197"/>
      <c r="J5" s="197"/>
      <c r="K5" s="197"/>
      <c r="L5" s="25"/>
      <c r="M5" s="25"/>
      <c r="N5" s="25"/>
    </row>
    <row r="6" ht="10.5" customHeight="1"/>
    <row r="7" spans="2:14" ht="15.75" thickBot="1">
      <c r="B7" s="45"/>
      <c r="C7" s="46" t="s">
        <v>22</v>
      </c>
      <c r="D7" s="47"/>
      <c r="E7" s="48"/>
      <c r="F7" s="49"/>
      <c r="G7" s="26"/>
      <c r="H7" s="49"/>
      <c r="I7" s="50"/>
      <c r="J7" s="49"/>
      <c r="K7" s="50"/>
      <c r="L7" s="49"/>
      <c r="M7" s="50"/>
      <c r="N7" s="27"/>
    </row>
    <row r="8" spans="2:14" ht="14.25" customHeight="1" thickBot="1">
      <c r="B8" s="346" t="s">
        <v>0</v>
      </c>
      <c r="C8" s="347" t="s">
        <v>1</v>
      </c>
      <c r="D8" s="340" t="s">
        <v>96</v>
      </c>
      <c r="E8" s="341" t="s">
        <v>2</v>
      </c>
      <c r="F8" s="342" t="s">
        <v>13</v>
      </c>
      <c r="G8" s="343"/>
      <c r="H8" s="344" t="s">
        <v>4</v>
      </c>
      <c r="I8" s="344"/>
      <c r="J8" s="345" t="s">
        <v>23</v>
      </c>
      <c r="K8" s="345"/>
      <c r="L8" s="345" t="s">
        <v>24</v>
      </c>
      <c r="M8" s="345"/>
      <c r="N8" s="205" t="s">
        <v>26</v>
      </c>
    </row>
    <row r="9" spans="2:14" ht="15.75" thickBot="1">
      <c r="B9" s="346"/>
      <c r="C9" s="347"/>
      <c r="D9" s="340"/>
      <c r="E9" s="341"/>
      <c r="F9" s="199" t="s">
        <v>9</v>
      </c>
      <c r="G9" s="200" t="s">
        <v>10</v>
      </c>
      <c r="H9" s="201" t="s">
        <v>9</v>
      </c>
      <c r="I9" s="202" t="s">
        <v>10</v>
      </c>
      <c r="J9" s="203" t="s">
        <v>9</v>
      </c>
      <c r="K9" s="143" t="s">
        <v>10</v>
      </c>
      <c r="L9" s="203" t="s">
        <v>9</v>
      </c>
      <c r="M9" s="140" t="s">
        <v>10</v>
      </c>
      <c r="N9" s="204"/>
    </row>
    <row r="10" spans="2:14" ht="15.75" thickBot="1">
      <c r="B10" s="206" t="s">
        <v>28</v>
      </c>
      <c r="C10" s="207" t="s">
        <v>128</v>
      </c>
      <c r="D10" s="208">
        <v>1997</v>
      </c>
      <c r="E10" s="209" t="s">
        <v>118</v>
      </c>
      <c r="F10" s="210">
        <v>6</v>
      </c>
      <c r="G10" s="215">
        <f>IF(F10&gt;10.1,0,(IF(F10=0,0,(10.1-F10)*10)))</f>
        <v>41</v>
      </c>
      <c r="H10" s="168">
        <v>610</v>
      </c>
      <c r="I10" s="166">
        <f>IF(H10&lt;=420,0,IF(H10=430,1,(H10-430)/5+1))</f>
        <v>37</v>
      </c>
      <c r="J10" s="168">
        <v>760</v>
      </c>
      <c r="K10" s="159">
        <f>IF(J10&gt;300,(J10-300)/10*1,0)</f>
        <v>46</v>
      </c>
      <c r="L10" s="168">
        <v>56</v>
      </c>
      <c r="M10" s="216">
        <f>L10*1</f>
        <v>56</v>
      </c>
      <c r="N10" s="217">
        <f>SUM(M10,K10,I10,G10)</f>
        <v>180</v>
      </c>
    </row>
    <row r="11" spans="2:14" ht="15.75" thickBot="1">
      <c r="B11" s="211" t="s">
        <v>29</v>
      </c>
      <c r="C11" s="212" t="s">
        <v>129</v>
      </c>
      <c r="D11" s="213">
        <v>1997</v>
      </c>
      <c r="E11" s="162" t="s">
        <v>133</v>
      </c>
      <c r="F11" s="214">
        <v>5.1</v>
      </c>
      <c r="G11" s="215">
        <f aca="true" t="shared" si="0" ref="G11:G19">IF(F11&gt;10.1,0,(IF(F11=0,0,(10.1-F11)*10)))</f>
        <v>50</v>
      </c>
      <c r="H11" s="165">
        <v>670</v>
      </c>
      <c r="I11" s="166">
        <f aca="true" t="shared" si="1" ref="I11:I19">IF(H11&lt;=420,0,IF(H11=430,1,(H11-430)/5+1))</f>
        <v>49</v>
      </c>
      <c r="J11" s="165">
        <v>790</v>
      </c>
      <c r="K11" s="159">
        <f aca="true" t="shared" si="2" ref="K11:K19">IF(J11&gt;300,(J11-300)/10*1,0)</f>
        <v>49</v>
      </c>
      <c r="L11" s="165">
        <v>50</v>
      </c>
      <c r="M11" s="216">
        <f aca="true" t="shared" si="3" ref="M11:M20">L11*1</f>
        <v>50</v>
      </c>
      <c r="N11" s="217">
        <f aca="true" t="shared" si="4" ref="N11:N20">SUM(M11,K11,I11,G11)</f>
        <v>198</v>
      </c>
    </row>
    <row r="12" spans="2:14" ht="15.75" thickBot="1">
      <c r="B12" s="211" t="s">
        <v>30</v>
      </c>
      <c r="C12" s="212" t="s">
        <v>130</v>
      </c>
      <c r="D12" s="213">
        <v>1997</v>
      </c>
      <c r="E12" s="162" t="s">
        <v>133</v>
      </c>
      <c r="F12" s="214">
        <v>7.6</v>
      </c>
      <c r="G12" s="215">
        <f t="shared" si="0"/>
        <v>25</v>
      </c>
      <c r="H12" s="165">
        <v>490</v>
      </c>
      <c r="I12" s="166">
        <f t="shared" si="1"/>
        <v>13</v>
      </c>
      <c r="J12" s="165">
        <v>510</v>
      </c>
      <c r="K12" s="159">
        <f t="shared" si="2"/>
        <v>21</v>
      </c>
      <c r="L12" s="165">
        <v>62</v>
      </c>
      <c r="M12" s="216">
        <f t="shared" si="3"/>
        <v>62</v>
      </c>
      <c r="N12" s="217">
        <f t="shared" si="4"/>
        <v>121</v>
      </c>
    </row>
    <row r="13" spans="2:14" ht="15.75" thickBot="1">
      <c r="B13" s="211" t="s">
        <v>31</v>
      </c>
      <c r="C13" s="212" t="s">
        <v>132</v>
      </c>
      <c r="D13" s="213">
        <v>1996</v>
      </c>
      <c r="E13" s="162" t="s">
        <v>133</v>
      </c>
      <c r="F13" s="214">
        <v>7.2</v>
      </c>
      <c r="G13" s="215">
        <f t="shared" si="0"/>
        <v>28.999999999999993</v>
      </c>
      <c r="H13" s="165">
        <v>540</v>
      </c>
      <c r="I13" s="166">
        <f t="shared" si="1"/>
        <v>23</v>
      </c>
      <c r="J13" s="165">
        <v>540</v>
      </c>
      <c r="K13" s="159">
        <f t="shared" si="2"/>
        <v>24</v>
      </c>
      <c r="L13" s="165">
        <v>51</v>
      </c>
      <c r="M13" s="216">
        <f t="shared" si="3"/>
        <v>51</v>
      </c>
      <c r="N13" s="217">
        <f t="shared" si="4"/>
        <v>127</v>
      </c>
    </row>
    <row r="14" spans="2:14" ht="15.75" thickBot="1">
      <c r="B14" s="211" t="s">
        <v>32</v>
      </c>
      <c r="C14" s="212" t="s">
        <v>97</v>
      </c>
      <c r="D14" s="213">
        <v>1997</v>
      </c>
      <c r="E14" s="218" t="s">
        <v>100</v>
      </c>
      <c r="F14" s="214">
        <v>3.5</v>
      </c>
      <c r="G14" s="215">
        <f t="shared" si="0"/>
        <v>66</v>
      </c>
      <c r="H14" s="165">
        <v>670</v>
      </c>
      <c r="I14" s="166">
        <f t="shared" si="1"/>
        <v>49</v>
      </c>
      <c r="J14" s="165">
        <v>790</v>
      </c>
      <c r="K14" s="159">
        <f t="shared" si="2"/>
        <v>49</v>
      </c>
      <c r="L14" s="165">
        <v>54</v>
      </c>
      <c r="M14" s="216">
        <f t="shared" si="3"/>
        <v>54</v>
      </c>
      <c r="N14" s="217">
        <f t="shared" si="4"/>
        <v>218</v>
      </c>
    </row>
    <row r="15" spans="2:14" ht="15.75" thickBot="1">
      <c r="B15" s="211" t="s">
        <v>33</v>
      </c>
      <c r="C15" s="212" t="s">
        <v>98</v>
      </c>
      <c r="D15" s="213">
        <v>1997</v>
      </c>
      <c r="E15" s="218" t="s">
        <v>100</v>
      </c>
      <c r="F15" s="214">
        <v>4.4</v>
      </c>
      <c r="G15" s="215">
        <f t="shared" si="0"/>
        <v>56.99999999999999</v>
      </c>
      <c r="H15" s="165">
        <v>590</v>
      </c>
      <c r="I15" s="166">
        <f t="shared" si="1"/>
        <v>33</v>
      </c>
      <c r="J15" s="165">
        <v>590</v>
      </c>
      <c r="K15" s="159">
        <f t="shared" si="2"/>
        <v>29</v>
      </c>
      <c r="L15" s="165">
        <v>53</v>
      </c>
      <c r="M15" s="216">
        <f t="shared" si="3"/>
        <v>53</v>
      </c>
      <c r="N15" s="217">
        <f t="shared" si="4"/>
        <v>172</v>
      </c>
    </row>
    <row r="16" spans="2:14" ht="15.75" thickBot="1">
      <c r="B16" s="211" t="s">
        <v>34</v>
      </c>
      <c r="C16" s="212" t="s">
        <v>134</v>
      </c>
      <c r="D16" s="213">
        <v>1997</v>
      </c>
      <c r="E16" s="218" t="s">
        <v>100</v>
      </c>
      <c r="F16" s="214">
        <v>5.5</v>
      </c>
      <c r="G16" s="215">
        <f t="shared" si="0"/>
        <v>46</v>
      </c>
      <c r="H16" s="165">
        <v>640</v>
      </c>
      <c r="I16" s="166">
        <f t="shared" si="1"/>
        <v>43</v>
      </c>
      <c r="J16" s="165">
        <v>490</v>
      </c>
      <c r="K16" s="159">
        <f t="shared" si="2"/>
        <v>19</v>
      </c>
      <c r="L16" s="165">
        <v>51</v>
      </c>
      <c r="M16" s="216">
        <f t="shared" si="3"/>
        <v>51</v>
      </c>
      <c r="N16" s="217">
        <f t="shared" si="4"/>
        <v>159</v>
      </c>
    </row>
    <row r="17" spans="2:14" ht="15.75" thickBot="1">
      <c r="B17" s="211" t="s">
        <v>35</v>
      </c>
      <c r="C17" s="212" t="s">
        <v>99</v>
      </c>
      <c r="D17" s="213">
        <v>1998</v>
      </c>
      <c r="E17" s="218" t="s">
        <v>100</v>
      </c>
      <c r="F17" s="214">
        <v>4.1</v>
      </c>
      <c r="G17" s="215">
        <f t="shared" si="0"/>
        <v>60</v>
      </c>
      <c r="H17" s="165">
        <v>600</v>
      </c>
      <c r="I17" s="166">
        <f t="shared" si="1"/>
        <v>35</v>
      </c>
      <c r="J17" s="165">
        <v>580</v>
      </c>
      <c r="K17" s="159">
        <f t="shared" si="2"/>
        <v>28</v>
      </c>
      <c r="L17" s="165">
        <v>39</v>
      </c>
      <c r="M17" s="216">
        <f t="shared" si="3"/>
        <v>39</v>
      </c>
      <c r="N17" s="217">
        <f t="shared" si="4"/>
        <v>162</v>
      </c>
    </row>
    <row r="18" spans="2:14" ht="15.75" thickBot="1">
      <c r="B18" s="211" t="s">
        <v>36</v>
      </c>
      <c r="C18" s="212"/>
      <c r="D18" s="213"/>
      <c r="E18" s="218"/>
      <c r="F18" s="214"/>
      <c r="G18" s="215">
        <f t="shared" si="0"/>
        <v>0</v>
      </c>
      <c r="H18" s="165"/>
      <c r="I18" s="166">
        <f t="shared" si="1"/>
        <v>0</v>
      </c>
      <c r="J18" s="165"/>
      <c r="K18" s="159">
        <f t="shared" si="2"/>
        <v>0</v>
      </c>
      <c r="L18" s="165"/>
      <c r="M18" s="216">
        <f t="shared" si="3"/>
        <v>0</v>
      </c>
      <c r="N18" s="217">
        <f t="shared" si="4"/>
        <v>0</v>
      </c>
    </row>
    <row r="19" spans="2:14" ht="15.75" thickBot="1">
      <c r="B19" s="211" t="s">
        <v>37</v>
      </c>
      <c r="C19" s="212"/>
      <c r="D19" s="213"/>
      <c r="E19" s="218"/>
      <c r="F19" s="214"/>
      <c r="G19" s="215">
        <f t="shared" si="0"/>
        <v>0</v>
      </c>
      <c r="H19" s="165"/>
      <c r="I19" s="166">
        <f t="shared" si="1"/>
        <v>0</v>
      </c>
      <c r="J19" s="165"/>
      <c r="K19" s="159">
        <f t="shared" si="2"/>
        <v>0</v>
      </c>
      <c r="L19" s="165"/>
      <c r="M19" s="216">
        <f t="shared" si="3"/>
        <v>0</v>
      </c>
      <c r="N19" s="217">
        <f t="shared" si="4"/>
        <v>0</v>
      </c>
    </row>
    <row r="20" spans="2:14" ht="15.75" thickBot="1">
      <c r="B20" s="211" t="s">
        <v>38</v>
      </c>
      <c r="C20" s="212"/>
      <c r="D20" s="213"/>
      <c r="E20" s="218"/>
      <c r="F20" s="214"/>
      <c r="G20" s="215">
        <f aca="true" t="shared" si="5" ref="G20:G59">IF(F20&gt;10.1,0,(IF(F20=0,0,(10.1-F20)*10)))</f>
        <v>0</v>
      </c>
      <c r="H20" s="165"/>
      <c r="I20" s="166">
        <f aca="true" t="shared" si="6" ref="I20:I39">IF(H20&lt;=420,0,IF(H20=430,1,(H20-430)/5+1))</f>
        <v>0</v>
      </c>
      <c r="J20" s="165"/>
      <c r="K20" s="159">
        <f aca="true" t="shared" si="7" ref="K20:K59">IF(J20&gt;300,(J20-300)/10*1,0)</f>
        <v>0</v>
      </c>
      <c r="L20" s="165"/>
      <c r="M20" s="216">
        <f t="shared" si="3"/>
        <v>0</v>
      </c>
      <c r="N20" s="217">
        <f t="shared" si="4"/>
        <v>0</v>
      </c>
    </row>
    <row r="21" spans="2:14" ht="15.75" thickBot="1">
      <c r="B21" s="211" t="s">
        <v>39</v>
      </c>
      <c r="C21" s="219"/>
      <c r="D21" s="213"/>
      <c r="E21" s="162"/>
      <c r="F21" s="214"/>
      <c r="G21" s="215">
        <f t="shared" si="5"/>
        <v>0</v>
      </c>
      <c r="H21" s="165"/>
      <c r="I21" s="166">
        <f t="shared" si="6"/>
        <v>0</v>
      </c>
      <c r="J21" s="165"/>
      <c r="K21" s="159">
        <f t="shared" si="7"/>
        <v>0</v>
      </c>
      <c r="L21" s="165"/>
      <c r="M21" s="216">
        <f aca="true" t="shared" si="8" ref="M21:M59">L21*1</f>
        <v>0</v>
      </c>
      <c r="N21" s="217">
        <f aca="true" t="shared" si="9" ref="N21:N59">SUM(M21,K21,I21,G21)</f>
        <v>0</v>
      </c>
    </row>
    <row r="22" spans="2:14" ht="15.75" thickBot="1">
      <c r="B22" s="211" t="s">
        <v>40</v>
      </c>
      <c r="C22" s="212"/>
      <c r="D22" s="213"/>
      <c r="E22" s="218"/>
      <c r="F22" s="214"/>
      <c r="G22" s="215">
        <f t="shared" si="5"/>
        <v>0</v>
      </c>
      <c r="H22" s="165"/>
      <c r="I22" s="166">
        <f t="shared" si="6"/>
        <v>0</v>
      </c>
      <c r="J22" s="165"/>
      <c r="K22" s="159">
        <f t="shared" si="7"/>
        <v>0</v>
      </c>
      <c r="L22" s="165"/>
      <c r="M22" s="216">
        <f t="shared" si="8"/>
        <v>0</v>
      </c>
      <c r="N22" s="217">
        <f t="shared" si="9"/>
        <v>0</v>
      </c>
    </row>
    <row r="23" spans="2:14" ht="15.75" thickBot="1">
      <c r="B23" s="211" t="s">
        <v>41</v>
      </c>
      <c r="C23" s="212"/>
      <c r="D23" s="213"/>
      <c r="E23" s="218"/>
      <c r="F23" s="214"/>
      <c r="G23" s="215">
        <f t="shared" si="5"/>
        <v>0</v>
      </c>
      <c r="H23" s="165"/>
      <c r="I23" s="166">
        <f t="shared" si="6"/>
        <v>0</v>
      </c>
      <c r="J23" s="165"/>
      <c r="K23" s="159">
        <f t="shared" si="7"/>
        <v>0</v>
      </c>
      <c r="L23" s="165"/>
      <c r="M23" s="216">
        <f t="shared" si="8"/>
        <v>0</v>
      </c>
      <c r="N23" s="217">
        <f t="shared" si="9"/>
        <v>0</v>
      </c>
    </row>
    <row r="24" spans="2:14" ht="15.75" thickBot="1">
      <c r="B24" s="211" t="s">
        <v>42</v>
      </c>
      <c r="C24" s="212"/>
      <c r="D24" s="213"/>
      <c r="E24" s="218"/>
      <c r="F24" s="214"/>
      <c r="G24" s="215">
        <f t="shared" si="5"/>
        <v>0</v>
      </c>
      <c r="H24" s="165"/>
      <c r="I24" s="166">
        <f t="shared" si="6"/>
        <v>0</v>
      </c>
      <c r="J24" s="165"/>
      <c r="K24" s="159">
        <f t="shared" si="7"/>
        <v>0</v>
      </c>
      <c r="L24" s="165"/>
      <c r="M24" s="216">
        <f t="shared" si="8"/>
        <v>0</v>
      </c>
      <c r="N24" s="217">
        <f t="shared" si="9"/>
        <v>0</v>
      </c>
    </row>
    <row r="25" spans="2:14" ht="15.75" thickBot="1">
      <c r="B25" s="211" t="s">
        <v>43</v>
      </c>
      <c r="C25" s="212"/>
      <c r="D25" s="213"/>
      <c r="E25" s="162"/>
      <c r="F25" s="214"/>
      <c r="G25" s="215">
        <f t="shared" si="5"/>
        <v>0</v>
      </c>
      <c r="H25" s="165"/>
      <c r="I25" s="166">
        <f t="shared" si="6"/>
        <v>0</v>
      </c>
      <c r="J25" s="165"/>
      <c r="K25" s="159">
        <f t="shared" si="7"/>
        <v>0</v>
      </c>
      <c r="L25" s="165"/>
      <c r="M25" s="216">
        <f t="shared" si="8"/>
        <v>0</v>
      </c>
      <c r="N25" s="217">
        <f t="shared" si="9"/>
        <v>0</v>
      </c>
    </row>
    <row r="26" spans="2:14" ht="15.75" thickBot="1">
      <c r="B26" s="211" t="s">
        <v>44</v>
      </c>
      <c r="C26" s="212"/>
      <c r="D26" s="213"/>
      <c r="E26" s="162"/>
      <c r="F26" s="214"/>
      <c r="G26" s="215">
        <f t="shared" si="5"/>
        <v>0</v>
      </c>
      <c r="H26" s="165"/>
      <c r="I26" s="166">
        <f t="shared" si="6"/>
        <v>0</v>
      </c>
      <c r="J26" s="165"/>
      <c r="K26" s="159">
        <f t="shared" si="7"/>
        <v>0</v>
      </c>
      <c r="L26" s="165"/>
      <c r="M26" s="216">
        <f t="shared" si="8"/>
        <v>0</v>
      </c>
      <c r="N26" s="217">
        <f t="shared" si="9"/>
        <v>0</v>
      </c>
    </row>
    <row r="27" spans="2:14" ht="15.75" thickBot="1">
      <c r="B27" s="211" t="s">
        <v>45</v>
      </c>
      <c r="C27" s="212"/>
      <c r="D27" s="213"/>
      <c r="E27" s="162"/>
      <c r="F27" s="214"/>
      <c r="G27" s="215">
        <f t="shared" si="5"/>
        <v>0</v>
      </c>
      <c r="H27" s="165"/>
      <c r="I27" s="166">
        <f t="shared" si="6"/>
        <v>0</v>
      </c>
      <c r="J27" s="165"/>
      <c r="K27" s="159">
        <f t="shared" si="7"/>
        <v>0</v>
      </c>
      <c r="L27" s="165"/>
      <c r="M27" s="216">
        <f t="shared" si="8"/>
        <v>0</v>
      </c>
      <c r="N27" s="217">
        <f t="shared" si="9"/>
        <v>0</v>
      </c>
    </row>
    <row r="28" spans="2:14" ht="15.75" thickBot="1">
      <c r="B28" s="211" t="s">
        <v>46</v>
      </c>
      <c r="C28" s="212"/>
      <c r="D28" s="213"/>
      <c r="E28" s="218"/>
      <c r="F28" s="214"/>
      <c r="G28" s="215">
        <f t="shared" si="5"/>
        <v>0</v>
      </c>
      <c r="H28" s="165"/>
      <c r="I28" s="166">
        <f t="shared" si="6"/>
        <v>0</v>
      </c>
      <c r="J28" s="165"/>
      <c r="K28" s="159">
        <f t="shared" si="7"/>
        <v>0</v>
      </c>
      <c r="L28" s="165"/>
      <c r="M28" s="216">
        <f t="shared" si="8"/>
        <v>0</v>
      </c>
      <c r="N28" s="217">
        <f t="shared" si="9"/>
        <v>0</v>
      </c>
    </row>
    <row r="29" spans="2:14" ht="15.75" thickBot="1">
      <c r="B29" s="211" t="s">
        <v>47</v>
      </c>
      <c r="C29" s="212"/>
      <c r="D29" s="213"/>
      <c r="E29" s="162"/>
      <c r="F29" s="214"/>
      <c r="G29" s="215">
        <f t="shared" si="5"/>
        <v>0</v>
      </c>
      <c r="H29" s="165"/>
      <c r="I29" s="166">
        <f t="shared" si="6"/>
        <v>0</v>
      </c>
      <c r="J29" s="165"/>
      <c r="K29" s="159">
        <f t="shared" si="7"/>
        <v>0</v>
      </c>
      <c r="L29" s="165"/>
      <c r="M29" s="216">
        <f t="shared" si="8"/>
        <v>0</v>
      </c>
      <c r="N29" s="217">
        <f t="shared" si="9"/>
        <v>0</v>
      </c>
    </row>
    <row r="30" spans="2:14" ht="15.75" thickBot="1">
      <c r="B30" s="211" t="s">
        <v>48</v>
      </c>
      <c r="C30" s="212"/>
      <c r="D30" s="213"/>
      <c r="E30" s="162"/>
      <c r="F30" s="214"/>
      <c r="G30" s="215">
        <f t="shared" si="5"/>
        <v>0</v>
      </c>
      <c r="H30" s="165"/>
      <c r="I30" s="166">
        <f t="shared" si="6"/>
        <v>0</v>
      </c>
      <c r="J30" s="165"/>
      <c r="K30" s="159">
        <f t="shared" si="7"/>
        <v>0</v>
      </c>
      <c r="L30" s="165"/>
      <c r="M30" s="216">
        <f t="shared" si="8"/>
        <v>0</v>
      </c>
      <c r="N30" s="217">
        <f t="shared" si="9"/>
        <v>0</v>
      </c>
    </row>
    <row r="31" spans="2:14" ht="15.75" thickBot="1">
      <c r="B31" s="211" t="s">
        <v>49</v>
      </c>
      <c r="C31" s="212"/>
      <c r="D31" s="213"/>
      <c r="E31" s="162"/>
      <c r="F31" s="214"/>
      <c r="G31" s="215">
        <f t="shared" si="5"/>
        <v>0</v>
      </c>
      <c r="H31" s="165"/>
      <c r="I31" s="166">
        <f t="shared" si="6"/>
        <v>0</v>
      </c>
      <c r="J31" s="165"/>
      <c r="K31" s="159">
        <f t="shared" si="7"/>
        <v>0</v>
      </c>
      <c r="L31" s="165"/>
      <c r="M31" s="216">
        <f t="shared" si="8"/>
        <v>0</v>
      </c>
      <c r="N31" s="217">
        <f t="shared" si="9"/>
        <v>0</v>
      </c>
    </row>
    <row r="32" spans="2:14" ht="15.75" thickBot="1">
      <c r="B32" s="211" t="s">
        <v>50</v>
      </c>
      <c r="C32" s="212"/>
      <c r="D32" s="213"/>
      <c r="E32" s="162"/>
      <c r="F32" s="214"/>
      <c r="G32" s="215">
        <f t="shared" si="5"/>
        <v>0</v>
      </c>
      <c r="H32" s="165"/>
      <c r="I32" s="166">
        <f t="shared" si="6"/>
        <v>0</v>
      </c>
      <c r="J32" s="165"/>
      <c r="K32" s="159">
        <f t="shared" si="7"/>
        <v>0</v>
      </c>
      <c r="L32" s="165"/>
      <c r="M32" s="216">
        <f t="shared" si="8"/>
        <v>0</v>
      </c>
      <c r="N32" s="217">
        <f t="shared" si="9"/>
        <v>0</v>
      </c>
    </row>
    <row r="33" spans="2:14" ht="15.75" thickBot="1">
      <c r="B33" s="211" t="s">
        <v>51</v>
      </c>
      <c r="C33" s="212"/>
      <c r="D33" s="213"/>
      <c r="E33" s="162"/>
      <c r="F33" s="214"/>
      <c r="G33" s="215">
        <f t="shared" si="5"/>
        <v>0</v>
      </c>
      <c r="H33" s="165"/>
      <c r="I33" s="166">
        <f t="shared" si="6"/>
        <v>0</v>
      </c>
      <c r="J33" s="165"/>
      <c r="K33" s="159">
        <f t="shared" si="7"/>
        <v>0</v>
      </c>
      <c r="L33" s="165"/>
      <c r="M33" s="216">
        <f t="shared" si="8"/>
        <v>0</v>
      </c>
      <c r="N33" s="217">
        <f t="shared" si="9"/>
        <v>0</v>
      </c>
    </row>
    <row r="34" spans="2:14" ht="15.75" thickBot="1">
      <c r="B34" s="211" t="s">
        <v>52</v>
      </c>
      <c r="C34" s="212"/>
      <c r="D34" s="213"/>
      <c r="E34" s="162"/>
      <c r="F34" s="214"/>
      <c r="G34" s="215">
        <f t="shared" si="5"/>
        <v>0</v>
      </c>
      <c r="H34" s="165"/>
      <c r="I34" s="166">
        <f t="shared" si="6"/>
        <v>0</v>
      </c>
      <c r="J34" s="165"/>
      <c r="K34" s="159">
        <f t="shared" si="7"/>
        <v>0</v>
      </c>
      <c r="L34" s="165"/>
      <c r="M34" s="216">
        <f t="shared" si="8"/>
        <v>0</v>
      </c>
      <c r="N34" s="217">
        <f t="shared" si="9"/>
        <v>0</v>
      </c>
    </row>
    <row r="35" spans="2:14" ht="15.75" thickBot="1">
      <c r="B35" s="211" t="s">
        <v>53</v>
      </c>
      <c r="C35" s="212"/>
      <c r="D35" s="213"/>
      <c r="E35" s="162"/>
      <c r="F35" s="214"/>
      <c r="G35" s="215">
        <f t="shared" si="5"/>
        <v>0</v>
      </c>
      <c r="H35" s="165"/>
      <c r="I35" s="166">
        <f t="shared" si="6"/>
        <v>0</v>
      </c>
      <c r="J35" s="165"/>
      <c r="K35" s="159">
        <f t="shared" si="7"/>
        <v>0</v>
      </c>
      <c r="L35" s="165"/>
      <c r="M35" s="216">
        <f t="shared" si="8"/>
        <v>0</v>
      </c>
      <c r="N35" s="217">
        <f t="shared" si="9"/>
        <v>0</v>
      </c>
    </row>
    <row r="36" spans="2:14" ht="15.75" thickBot="1">
      <c r="B36" s="211" t="s">
        <v>54</v>
      </c>
      <c r="C36" s="212"/>
      <c r="D36" s="213"/>
      <c r="E36" s="162"/>
      <c r="F36" s="214"/>
      <c r="G36" s="215">
        <f t="shared" si="5"/>
        <v>0</v>
      </c>
      <c r="H36" s="165"/>
      <c r="I36" s="166">
        <f t="shared" si="6"/>
        <v>0</v>
      </c>
      <c r="J36" s="165"/>
      <c r="K36" s="159">
        <f t="shared" si="7"/>
        <v>0</v>
      </c>
      <c r="L36" s="165"/>
      <c r="M36" s="216">
        <f t="shared" si="8"/>
        <v>0</v>
      </c>
      <c r="N36" s="217">
        <f t="shared" si="9"/>
        <v>0</v>
      </c>
    </row>
    <row r="37" spans="2:14" ht="15" customHeight="1" thickBot="1">
      <c r="B37" s="211" t="s">
        <v>55</v>
      </c>
      <c r="C37" s="212"/>
      <c r="D37" s="213"/>
      <c r="E37" s="218"/>
      <c r="F37" s="214"/>
      <c r="G37" s="215">
        <f t="shared" si="5"/>
        <v>0</v>
      </c>
      <c r="H37" s="165"/>
      <c r="I37" s="166">
        <f t="shared" si="6"/>
        <v>0</v>
      </c>
      <c r="J37" s="165"/>
      <c r="K37" s="159">
        <f t="shared" si="7"/>
        <v>0</v>
      </c>
      <c r="L37" s="165"/>
      <c r="M37" s="216">
        <f t="shared" si="8"/>
        <v>0</v>
      </c>
      <c r="N37" s="217">
        <f t="shared" si="9"/>
        <v>0</v>
      </c>
    </row>
    <row r="38" spans="2:14" ht="15.75" thickBot="1">
      <c r="B38" s="211" t="s">
        <v>56</v>
      </c>
      <c r="C38" s="212"/>
      <c r="D38" s="213"/>
      <c r="E38" s="218"/>
      <c r="F38" s="214"/>
      <c r="G38" s="215">
        <f t="shared" si="5"/>
        <v>0</v>
      </c>
      <c r="H38" s="165"/>
      <c r="I38" s="166">
        <f t="shared" si="6"/>
        <v>0</v>
      </c>
      <c r="J38" s="165"/>
      <c r="K38" s="159">
        <f t="shared" si="7"/>
        <v>0</v>
      </c>
      <c r="L38" s="165"/>
      <c r="M38" s="216">
        <f t="shared" si="8"/>
        <v>0</v>
      </c>
      <c r="N38" s="217">
        <f t="shared" si="9"/>
        <v>0</v>
      </c>
    </row>
    <row r="39" spans="2:14" ht="15.75" thickBot="1">
      <c r="B39" s="211" t="s">
        <v>57</v>
      </c>
      <c r="C39" s="212"/>
      <c r="D39" s="213"/>
      <c r="E39" s="218"/>
      <c r="F39" s="214"/>
      <c r="G39" s="215">
        <f t="shared" si="5"/>
        <v>0</v>
      </c>
      <c r="H39" s="165"/>
      <c r="I39" s="166">
        <f t="shared" si="6"/>
        <v>0</v>
      </c>
      <c r="J39" s="165"/>
      <c r="K39" s="159">
        <f t="shared" si="7"/>
        <v>0</v>
      </c>
      <c r="L39" s="165"/>
      <c r="M39" s="216">
        <f t="shared" si="8"/>
        <v>0</v>
      </c>
      <c r="N39" s="241">
        <f t="shared" si="9"/>
        <v>0</v>
      </c>
    </row>
    <row r="40" spans="2:14" ht="15">
      <c r="B40" s="348" t="s">
        <v>0</v>
      </c>
      <c r="C40" s="336" t="s">
        <v>1</v>
      </c>
      <c r="D40" s="334" t="s">
        <v>96</v>
      </c>
      <c r="E40" s="336" t="s">
        <v>2</v>
      </c>
      <c r="F40" s="345" t="s">
        <v>13</v>
      </c>
      <c r="G40" s="345"/>
      <c r="H40" s="345" t="s">
        <v>4</v>
      </c>
      <c r="I40" s="345"/>
      <c r="J40" s="345" t="s">
        <v>23</v>
      </c>
      <c r="K40" s="345"/>
      <c r="L40" s="345" t="s">
        <v>24</v>
      </c>
      <c r="M40" s="345"/>
      <c r="N40" s="242"/>
    </row>
    <row r="41" spans="2:14" ht="15.75" thickBot="1">
      <c r="B41" s="349"/>
      <c r="C41" s="337"/>
      <c r="D41" s="335"/>
      <c r="E41" s="337"/>
      <c r="F41" s="236" t="s">
        <v>9</v>
      </c>
      <c r="G41" s="237" t="s">
        <v>10</v>
      </c>
      <c r="H41" s="238" t="s">
        <v>9</v>
      </c>
      <c r="I41" s="239" t="s">
        <v>10</v>
      </c>
      <c r="J41" s="238" t="s">
        <v>9</v>
      </c>
      <c r="K41" s="240" t="s">
        <v>10</v>
      </c>
      <c r="L41" s="238" t="s">
        <v>9</v>
      </c>
      <c r="M41" s="238" t="s">
        <v>10</v>
      </c>
      <c r="N41" s="243" t="s">
        <v>26</v>
      </c>
    </row>
    <row r="42" spans="2:14" ht="15">
      <c r="B42" s="228" t="s">
        <v>58</v>
      </c>
      <c r="C42" s="229"/>
      <c r="D42" s="230"/>
      <c r="E42" s="231"/>
      <c r="F42" s="232"/>
      <c r="G42" s="233">
        <f t="shared" si="5"/>
        <v>0</v>
      </c>
      <c r="H42" s="163"/>
      <c r="I42" s="164">
        <f aca="true" t="shared" si="10" ref="I42:I59">IF(H42&lt;=370,0,IF(H42=380,1,(H42-380)/5+1))</f>
        <v>0</v>
      </c>
      <c r="J42" s="163"/>
      <c r="K42" s="164">
        <f t="shared" si="7"/>
        <v>0</v>
      </c>
      <c r="L42" s="163"/>
      <c r="M42" s="234">
        <f t="shared" si="8"/>
        <v>0</v>
      </c>
      <c r="N42" s="235">
        <f t="shared" si="9"/>
        <v>0</v>
      </c>
    </row>
    <row r="43" spans="2:14" ht="15">
      <c r="B43" s="211" t="s">
        <v>59</v>
      </c>
      <c r="C43" s="219"/>
      <c r="D43" s="213"/>
      <c r="E43" s="218"/>
      <c r="F43" s="214"/>
      <c r="G43" s="215">
        <f t="shared" si="5"/>
        <v>0</v>
      </c>
      <c r="H43" s="165"/>
      <c r="I43" s="159">
        <f t="shared" si="10"/>
        <v>0</v>
      </c>
      <c r="J43" s="165"/>
      <c r="K43" s="159">
        <f t="shared" si="7"/>
        <v>0</v>
      </c>
      <c r="L43" s="165"/>
      <c r="M43" s="216">
        <f t="shared" si="8"/>
        <v>0</v>
      </c>
      <c r="N43" s="217">
        <f t="shared" si="9"/>
        <v>0</v>
      </c>
    </row>
    <row r="44" spans="2:14" ht="15">
      <c r="B44" s="211" t="s">
        <v>60</v>
      </c>
      <c r="C44" s="212"/>
      <c r="D44" s="213"/>
      <c r="E44" s="218"/>
      <c r="F44" s="214"/>
      <c r="G44" s="215">
        <f t="shared" si="5"/>
        <v>0</v>
      </c>
      <c r="H44" s="165"/>
      <c r="I44" s="159">
        <f t="shared" si="10"/>
        <v>0</v>
      </c>
      <c r="J44" s="165"/>
      <c r="K44" s="159">
        <f t="shared" si="7"/>
        <v>0</v>
      </c>
      <c r="L44" s="165"/>
      <c r="M44" s="216">
        <f t="shared" si="8"/>
        <v>0</v>
      </c>
      <c r="N44" s="217">
        <f t="shared" si="9"/>
        <v>0</v>
      </c>
    </row>
    <row r="45" spans="2:14" ht="15">
      <c r="B45" s="211" t="s">
        <v>61</v>
      </c>
      <c r="C45" s="212"/>
      <c r="D45" s="213"/>
      <c r="E45" s="218"/>
      <c r="F45" s="214"/>
      <c r="G45" s="215">
        <f t="shared" si="5"/>
        <v>0</v>
      </c>
      <c r="H45" s="165"/>
      <c r="I45" s="159">
        <f t="shared" si="10"/>
        <v>0</v>
      </c>
      <c r="J45" s="165"/>
      <c r="K45" s="159">
        <f t="shared" si="7"/>
        <v>0</v>
      </c>
      <c r="L45" s="165"/>
      <c r="M45" s="216">
        <f t="shared" si="8"/>
        <v>0</v>
      </c>
      <c r="N45" s="217">
        <f t="shared" si="9"/>
        <v>0</v>
      </c>
    </row>
    <row r="46" spans="2:14" ht="15">
      <c r="B46" s="211" t="s">
        <v>62</v>
      </c>
      <c r="C46" s="212"/>
      <c r="D46" s="213"/>
      <c r="E46" s="218"/>
      <c r="F46" s="214"/>
      <c r="G46" s="215">
        <f t="shared" si="5"/>
        <v>0</v>
      </c>
      <c r="H46" s="165"/>
      <c r="I46" s="159">
        <f t="shared" si="10"/>
        <v>0</v>
      </c>
      <c r="J46" s="165"/>
      <c r="K46" s="159">
        <f t="shared" si="7"/>
        <v>0</v>
      </c>
      <c r="L46" s="165"/>
      <c r="M46" s="216">
        <f t="shared" si="8"/>
        <v>0</v>
      </c>
      <c r="N46" s="217">
        <f t="shared" si="9"/>
        <v>0</v>
      </c>
    </row>
    <row r="47" spans="2:14" ht="15">
      <c r="B47" s="211" t="s">
        <v>63</v>
      </c>
      <c r="C47" s="212"/>
      <c r="D47" s="213"/>
      <c r="E47" s="218"/>
      <c r="F47" s="214"/>
      <c r="G47" s="215">
        <f t="shared" si="5"/>
        <v>0</v>
      </c>
      <c r="H47" s="165"/>
      <c r="I47" s="159">
        <f t="shared" si="10"/>
        <v>0</v>
      </c>
      <c r="J47" s="165"/>
      <c r="K47" s="159">
        <f t="shared" si="7"/>
        <v>0</v>
      </c>
      <c r="L47" s="165"/>
      <c r="M47" s="216">
        <f t="shared" si="8"/>
        <v>0</v>
      </c>
      <c r="N47" s="217">
        <f t="shared" si="9"/>
        <v>0</v>
      </c>
    </row>
    <row r="48" spans="2:14" ht="15">
      <c r="B48" s="211" t="s">
        <v>64</v>
      </c>
      <c r="C48" s="212"/>
      <c r="D48" s="213"/>
      <c r="E48" s="162"/>
      <c r="F48" s="214"/>
      <c r="G48" s="215">
        <f t="shared" si="5"/>
        <v>0</v>
      </c>
      <c r="H48" s="165"/>
      <c r="I48" s="159">
        <f t="shared" si="10"/>
        <v>0</v>
      </c>
      <c r="J48" s="165"/>
      <c r="K48" s="159">
        <f t="shared" si="7"/>
        <v>0</v>
      </c>
      <c r="L48" s="165"/>
      <c r="M48" s="216">
        <f t="shared" si="8"/>
        <v>0</v>
      </c>
      <c r="N48" s="217">
        <f t="shared" si="9"/>
        <v>0</v>
      </c>
    </row>
    <row r="49" spans="2:14" ht="15">
      <c r="B49" s="211" t="s">
        <v>65</v>
      </c>
      <c r="C49" s="212"/>
      <c r="D49" s="213"/>
      <c r="E49" s="162"/>
      <c r="F49" s="214"/>
      <c r="G49" s="215">
        <f t="shared" si="5"/>
        <v>0</v>
      </c>
      <c r="H49" s="165"/>
      <c r="I49" s="159">
        <f t="shared" si="10"/>
        <v>0</v>
      </c>
      <c r="J49" s="165"/>
      <c r="K49" s="159">
        <f t="shared" si="7"/>
        <v>0</v>
      </c>
      <c r="L49" s="165"/>
      <c r="M49" s="216">
        <f t="shared" si="8"/>
        <v>0</v>
      </c>
      <c r="N49" s="217">
        <f t="shared" si="9"/>
        <v>0</v>
      </c>
    </row>
    <row r="50" spans="2:14" ht="15">
      <c r="B50" s="211" t="s">
        <v>66</v>
      </c>
      <c r="C50" s="212"/>
      <c r="D50" s="213"/>
      <c r="E50" s="162"/>
      <c r="F50" s="214"/>
      <c r="G50" s="215">
        <f t="shared" si="5"/>
        <v>0</v>
      </c>
      <c r="H50" s="165"/>
      <c r="I50" s="159">
        <f t="shared" si="10"/>
        <v>0</v>
      </c>
      <c r="J50" s="165"/>
      <c r="K50" s="159">
        <f t="shared" si="7"/>
        <v>0</v>
      </c>
      <c r="L50" s="165"/>
      <c r="M50" s="216">
        <f t="shared" si="8"/>
        <v>0</v>
      </c>
      <c r="N50" s="217">
        <f t="shared" si="9"/>
        <v>0</v>
      </c>
    </row>
    <row r="51" spans="2:14" ht="15">
      <c r="B51" s="211" t="s">
        <v>67</v>
      </c>
      <c r="C51" s="212"/>
      <c r="D51" s="213"/>
      <c r="E51" s="218"/>
      <c r="F51" s="214"/>
      <c r="G51" s="215">
        <f t="shared" si="5"/>
        <v>0</v>
      </c>
      <c r="H51" s="165"/>
      <c r="I51" s="159">
        <f t="shared" si="10"/>
        <v>0</v>
      </c>
      <c r="J51" s="165"/>
      <c r="K51" s="159">
        <f t="shared" si="7"/>
        <v>0</v>
      </c>
      <c r="L51" s="165"/>
      <c r="M51" s="216">
        <f t="shared" si="8"/>
        <v>0</v>
      </c>
      <c r="N51" s="217">
        <f t="shared" si="9"/>
        <v>0</v>
      </c>
    </row>
    <row r="52" spans="2:14" ht="15">
      <c r="B52" s="211" t="s">
        <v>68</v>
      </c>
      <c r="C52" s="212"/>
      <c r="D52" s="213"/>
      <c r="E52" s="218"/>
      <c r="F52" s="214"/>
      <c r="G52" s="215">
        <f t="shared" si="5"/>
        <v>0</v>
      </c>
      <c r="H52" s="165"/>
      <c r="I52" s="159">
        <f t="shared" si="10"/>
        <v>0</v>
      </c>
      <c r="J52" s="165"/>
      <c r="K52" s="159">
        <f t="shared" si="7"/>
        <v>0</v>
      </c>
      <c r="L52" s="165"/>
      <c r="M52" s="216">
        <f t="shared" si="8"/>
        <v>0</v>
      </c>
      <c r="N52" s="217">
        <f t="shared" si="9"/>
        <v>0</v>
      </c>
    </row>
    <row r="53" spans="2:14" ht="15">
      <c r="B53" s="211" t="s">
        <v>69</v>
      </c>
      <c r="C53" s="212"/>
      <c r="D53" s="213"/>
      <c r="E53" s="218"/>
      <c r="F53" s="214"/>
      <c r="G53" s="215">
        <f t="shared" si="5"/>
        <v>0</v>
      </c>
      <c r="H53" s="165"/>
      <c r="I53" s="159">
        <f t="shared" si="10"/>
        <v>0</v>
      </c>
      <c r="J53" s="165"/>
      <c r="K53" s="159">
        <f t="shared" si="7"/>
        <v>0</v>
      </c>
      <c r="L53" s="165"/>
      <c r="M53" s="216">
        <f t="shared" si="8"/>
        <v>0</v>
      </c>
      <c r="N53" s="217">
        <f t="shared" si="9"/>
        <v>0</v>
      </c>
    </row>
    <row r="54" spans="2:14" ht="15">
      <c r="B54" s="211" t="s">
        <v>70</v>
      </c>
      <c r="C54" s="212"/>
      <c r="D54" s="213"/>
      <c r="E54" s="218"/>
      <c r="F54" s="214"/>
      <c r="G54" s="215">
        <f t="shared" si="5"/>
        <v>0</v>
      </c>
      <c r="H54" s="165"/>
      <c r="I54" s="159">
        <f t="shared" si="10"/>
        <v>0</v>
      </c>
      <c r="J54" s="165"/>
      <c r="K54" s="159">
        <f t="shared" si="7"/>
        <v>0</v>
      </c>
      <c r="L54" s="165"/>
      <c r="M54" s="216">
        <f t="shared" si="8"/>
        <v>0</v>
      </c>
      <c r="N54" s="217">
        <f t="shared" si="9"/>
        <v>0</v>
      </c>
    </row>
    <row r="55" spans="2:14" ht="15">
      <c r="B55" s="211" t="s">
        <v>71</v>
      </c>
      <c r="C55" s="212"/>
      <c r="D55" s="213"/>
      <c r="E55" s="218"/>
      <c r="F55" s="214"/>
      <c r="G55" s="215">
        <f t="shared" si="5"/>
        <v>0</v>
      </c>
      <c r="H55" s="165"/>
      <c r="I55" s="159">
        <f t="shared" si="10"/>
        <v>0</v>
      </c>
      <c r="J55" s="165"/>
      <c r="K55" s="159">
        <f t="shared" si="7"/>
        <v>0</v>
      </c>
      <c r="L55" s="165"/>
      <c r="M55" s="216">
        <f t="shared" si="8"/>
        <v>0</v>
      </c>
      <c r="N55" s="217">
        <f t="shared" si="9"/>
        <v>0</v>
      </c>
    </row>
    <row r="56" spans="2:14" ht="15">
      <c r="B56" s="211" t="s">
        <v>72</v>
      </c>
      <c r="C56" s="212"/>
      <c r="D56" s="213"/>
      <c r="E56" s="218"/>
      <c r="F56" s="214"/>
      <c r="G56" s="215">
        <f t="shared" si="5"/>
        <v>0</v>
      </c>
      <c r="H56" s="165"/>
      <c r="I56" s="159">
        <f t="shared" si="10"/>
        <v>0</v>
      </c>
      <c r="J56" s="165"/>
      <c r="K56" s="159">
        <f t="shared" si="7"/>
        <v>0</v>
      </c>
      <c r="L56" s="165"/>
      <c r="M56" s="216">
        <f t="shared" si="8"/>
        <v>0</v>
      </c>
      <c r="N56" s="217">
        <f t="shared" si="9"/>
        <v>0</v>
      </c>
    </row>
    <row r="57" spans="2:14" ht="15">
      <c r="B57" s="211" t="s">
        <v>73</v>
      </c>
      <c r="C57" s="212"/>
      <c r="D57" s="213"/>
      <c r="E57" s="218"/>
      <c r="F57" s="214"/>
      <c r="G57" s="215">
        <f t="shared" si="5"/>
        <v>0</v>
      </c>
      <c r="H57" s="165"/>
      <c r="I57" s="159">
        <f t="shared" si="10"/>
        <v>0</v>
      </c>
      <c r="J57" s="165"/>
      <c r="K57" s="159">
        <f t="shared" si="7"/>
        <v>0</v>
      </c>
      <c r="L57" s="165"/>
      <c r="M57" s="216">
        <f t="shared" si="8"/>
        <v>0</v>
      </c>
      <c r="N57" s="217">
        <f t="shared" si="9"/>
        <v>0</v>
      </c>
    </row>
    <row r="58" spans="2:14" ht="15">
      <c r="B58" s="211" t="s">
        <v>74</v>
      </c>
      <c r="C58" s="212"/>
      <c r="D58" s="213"/>
      <c r="E58" s="162"/>
      <c r="F58" s="214"/>
      <c r="G58" s="215">
        <f t="shared" si="5"/>
        <v>0</v>
      </c>
      <c r="H58" s="165"/>
      <c r="I58" s="159">
        <f t="shared" si="10"/>
        <v>0</v>
      </c>
      <c r="J58" s="165"/>
      <c r="K58" s="159">
        <f t="shared" si="7"/>
        <v>0</v>
      </c>
      <c r="L58" s="165"/>
      <c r="M58" s="216">
        <f t="shared" si="8"/>
        <v>0</v>
      </c>
      <c r="N58" s="217">
        <f t="shared" si="9"/>
        <v>0</v>
      </c>
    </row>
    <row r="59" spans="2:14" ht="15">
      <c r="B59" s="211" t="s">
        <v>75</v>
      </c>
      <c r="C59" s="212"/>
      <c r="D59" s="213"/>
      <c r="E59" s="162"/>
      <c r="F59" s="214"/>
      <c r="G59" s="215">
        <f t="shared" si="5"/>
        <v>0</v>
      </c>
      <c r="H59" s="165"/>
      <c r="I59" s="159">
        <f t="shared" si="10"/>
        <v>0</v>
      </c>
      <c r="J59" s="165"/>
      <c r="K59" s="159">
        <f t="shared" si="7"/>
        <v>0</v>
      </c>
      <c r="L59" s="165"/>
      <c r="M59" s="216">
        <f t="shared" si="8"/>
        <v>0</v>
      </c>
      <c r="N59" s="217">
        <f t="shared" si="9"/>
        <v>0</v>
      </c>
    </row>
    <row r="60" spans="2:14" ht="15">
      <c r="B60" s="245" t="s">
        <v>76</v>
      </c>
      <c r="C60" s="229"/>
      <c r="D60" s="230"/>
      <c r="E60" s="244"/>
      <c r="F60" s="232"/>
      <c r="G60" s="233">
        <f aca="true" t="shared" si="11" ref="G60:G71">IF(F60&gt;10.1,0,(IF(F60=0,0,(10.1-F60)*10)))</f>
        <v>0</v>
      </c>
      <c r="H60" s="163"/>
      <c r="I60" s="164">
        <f aca="true" t="shared" si="12" ref="I60:I71">IF(H60&lt;=370,0,IF(H60=380,1,(H60-380)/5+1))</f>
        <v>0</v>
      </c>
      <c r="J60" s="163"/>
      <c r="K60" s="164">
        <f aca="true" t="shared" si="13" ref="K60:K71">IF(J60&gt;300,(J60-300)/10*1,0)</f>
        <v>0</v>
      </c>
      <c r="L60" s="163"/>
      <c r="M60" s="234">
        <f aca="true" t="shared" si="14" ref="M60:M71">L60*1</f>
        <v>0</v>
      </c>
      <c r="N60" s="235">
        <f aca="true" t="shared" si="15" ref="N60:N71">SUM(M60,K60,I60,G60)</f>
        <v>0</v>
      </c>
    </row>
    <row r="61" spans="2:14" ht="15">
      <c r="B61" s="246" t="s">
        <v>77</v>
      </c>
      <c r="C61" s="212"/>
      <c r="D61" s="213"/>
      <c r="E61" s="162"/>
      <c r="F61" s="214"/>
      <c r="G61" s="215">
        <f t="shared" si="11"/>
        <v>0</v>
      </c>
      <c r="H61" s="165"/>
      <c r="I61" s="159">
        <f t="shared" si="12"/>
        <v>0</v>
      </c>
      <c r="J61" s="165"/>
      <c r="K61" s="159">
        <f t="shared" si="13"/>
        <v>0</v>
      </c>
      <c r="L61" s="165"/>
      <c r="M61" s="216">
        <f t="shared" si="14"/>
        <v>0</v>
      </c>
      <c r="N61" s="217">
        <f t="shared" si="15"/>
        <v>0</v>
      </c>
    </row>
    <row r="62" spans="2:14" ht="15">
      <c r="B62" s="211" t="s">
        <v>78</v>
      </c>
      <c r="C62" s="212"/>
      <c r="D62" s="213"/>
      <c r="E62" s="162"/>
      <c r="F62" s="214"/>
      <c r="G62" s="215">
        <f t="shared" si="11"/>
        <v>0</v>
      </c>
      <c r="H62" s="165"/>
      <c r="I62" s="159">
        <f t="shared" si="12"/>
        <v>0</v>
      </c>
      <c r="J62" s="165"/>
      <c r="K62" s="159">
        <f t="shared" si="13"/>
        <v>0</v>
      </c>
      <c r="L62" s="165"/>
      <c r="M62" s="216">
        <f t="shared" si="14"/>
        <v>0</v>
      </c>
      <c r="N62" s="217">
        <f t="shared" si="15"/>
        <v>0</v>
      </c>
    </row>
    <row r="63" spans="2:14" ht="15">
      <c r="B63" s="211" t="s">
        <v>79</v>
      </c>
      <c r="C63" s="212"/>
      <c r="D63" s="213"/>
      <c r="E63" s="218"/>
      <c r="F63" s="214"/>
      <c r="G63" s="215">
        <f t="shared" si="11"/>
        <v>0</v>
      </c>
      <c r="H63" s="165"/>
      <c r="I63" s="159">
        <f t="shared" si="12"/>
        <v>0</v>
      </c>
      <c r="J63" s="165"/>
      <c r="K63" s="159">
        <f t="shared" si="13"/>
        <v>0</v>
      </c>
      <c r="L63" s="165"/>
      <c r="M63" s="216">
        <f t="shared" si="14"/>
        <v>0</v>
      </c>
      <c r="N63" s="217">
        <f t="shared" si="15"/>
        <v>0</v>
      </c>
    </row>
    <row r="64" spans="2:14" ht="15">
      <c r="B64" s="211" t="s">
        <v>80</v>
      </c>
      <c r="C64" s="212"/>
      <c r="D64" s="213"/>
      <c r="E64" s="218"/>
      <c r="F64" s="214"/>
      <c r="G64" s="215">
        <f t="shared" si="11"/>
        <v>0</v>
      </c>
      <c r="H64" s="165"/>
      <c r="I64" s="159">
        <f t="shared" si="12"/>
        <v>0</v>
      </c>
      <c r="J64" s="165"/>
      <c r="K64" s="159">
        <f t="shared" si="13"/>
        <v>0</v>
      </c>
      <c r="L64" s="165"/>
      <c r="M64" s="216">
        <f t="shared" si="14"/>
        <v>0</v>
      </c>
      <c r="N64" s="217">
        <f t="shared" si="15"/>
        <v>0</v>
      </c>
    </row>
    <row r="65" spans="2:14" ht="15">
      <c r="B65" s="211" t="s">
        <v>81</v>
      </c>
      <c r="C65" s="212"/>
      <c r="D65" s="213"/>
      <c r="E65" s="218"/>
      <c r="F65" s="214"/>
      <c r="G65" s="215">
        <f t="shared" si="11"/>
        <v>0</v>
      </c>
      <c r="H65" s="165"/>
      <c r="I65" s="159">
        <f t="shared" si="12"/>
        <v>0</v>
      </c>
      <c r="J65" s="165"/>
      <c r="K65" s="159">
        <f t="shared" si="13"/>
        <v>0</v>
      </c>
      <c r="L65" s="165"/>
      <c r="M65" s="216">
        <f t="shared" si="14"/>
        <v>0</v>
      </c>
      <c r="N65" s="217">
        <f t="shared" si="15"/>
        <v>0</v>
      </c>
    </row>
    <row r="66" spans="2:14" ht="15">
      <c r="B66" s="211" t="s">
        <v>82</v>
      </c>
      <c r="C66" s="212"/>
      <c r="D66" s="213"/>
      <c r="E66" s="218"/>
      <c r="F66" s="214"/>
      <c r="G66" s="215">
        <f t="shared" si="11"/>
        <v>0</v>
      </c>
      <c r="H66" s="165"/>
      <c r="I66" s="159">
        <f t="shared" si="12"/>
        <v>0</v>
      </c>
      <c r="J66" s="165"/>
      <c r="K66" s="159">
        <f t="shared" si="13"/>
        <v>0</v>
      </c>
      <c r="L66" s="165"/>
      <c r="M66" s="216">
        <f t="shared" si="14"/>
        <v>0</v>
      </c>
      <c r="N66" s="217">
        <f t="shared" si="15"/>
        <v>0</v>
      </c>
    </row>
    <row r="67" spans="2:14" ht="15">
      <c r="B67" s="211" t="s">
        <v>83</v>
      </c>
      <c r="C67" s="212"/>
      <c r="D67" s="213"/>
      <c r="E67" s="218"/>
      <c r="F67" s="214"/>
      <c r="G67" s="215">
        <f t="shared" si="11"/>
        <v>0</v>
      </c>
      <c r="H67" s="165"/>
      <c r="I67" s="159">
        <f t="shared" si="12"/>
        <v>0</v>
      </c>
      <c r="J67" s="165"/>
      <c r="K67" s="159">
        <f t="shared" si="13"/>
        <v>0</v>
      </c>
      <c r="L67" s="165"/>
      <c r="M67" s="216">
        <f t="shared" si="14"/>
        <v>0</v>
      </c>
      <c r="N67" s="217">
        <f t="shared" si="15"/>
        <v>0</v>
      </c>
    </row>
    <row r="68" spans="2:14" ht="15">
      <c r="B68" s="211" t="s">
        <v>84</v>
      </c>
      <c r="C68" s="212"/>
      <c r="D68" s="213"/>
      <c r="E68" s="218"/>
      <c r="F68" s="214"/>
      <c r="G68" s="215">
        <f t="shared" si="11"/>
        <v>0</v>
      </c>
      <c r="H68" s="165"/>
      <c r="I68" s="159">
        <f t="shared" si="12"/>
        <v>0</v>
      </c>
      <c r="J68" s="165"/>
      <c r="K68" s="159">
        <f t="shared" si="13"/>
        <v>0</v>
      </c>
      <c r="L68" s="165"/>
      <c r="M68" s="216">
        <f t="shared" si="14"/>
        <v>0</v>
      </c>
      <c r="N68" s="217">
        <f t="shared" si="15"/>
        <v>0</v>
      </c>
    </row>
    <row r="69" spans="2:14" ht="15">
      <c r="B69" s="211" t="s">
        <v>85</v>
      </c>
      <c r="C69" s="212"/>
      <c r="D69" s="213"/>
      <c r="E69" s="218"/>
      <c r="F69" s="214"/>
      <c r="G69" s="215">
        <f t="shared" si="11"/>
        <v>0</v>
      </c>
      <c r="H69" s="165"/>
      <c r="I69" s="159">
        <f t="shared" si="12"/>
        <v>0</v>
      </c>
      <c r="J69" s="165"/>
      <c r="K69" s="159">
        <f t="shared" si="13"/>
        <v>0</v>
      </c>
      <c r="L69" s="165"/>
      <c r="M69" s="216">
        <f t="shared" si="14"/>
        <v>0</v>
      </c>
      <c r="N69" s="217">
        <f t="shared" si="15"/>
        <v>0</v>
      </c>
    </row>
    <row r="70" spans="2:14" ht="15">
      <c r="B70" s="211" t="s">
        <v>86</v>
      </c>
      <c r="C70" s="212"/>
      <c r="D70" s="213"/>
      <c r="E70" s="162"/>
      <c r="F70" s="214"/>
      <c r="G70" s="215">
        <f t="shared" si="11"/>
        <v>0</v>
      </c>
      <c r="H70" s="165"/>
      <c r="I70" s="159">
        <f t="shared" si="12"/>
        <v>0</v>
      </c>
      <c r="J70" s="165"/>
      <c r="K70" s="159">
        <f t="shared" si="13"/>
        <v>0</v>
      </c>
      <c r="L70" s="165"/>
      <c r="M70" s="216">
        <f t="shared" si="14"/>
        <v>0</v>
      </c>
      <c r="N70" s="217">
        <f t="shared" si="15"/>
        <v>0</v>
      </c>
    </row>
    <row r="71" spans="2:14" ht="15.75" thickBot="1">
      <c r="B71" s="220" t="s">
        <v>87</v>
      </c>
      <c r="C71" s="221"/>
      <c r="D71" s="222"/>
      <c r="E71" s="223"/>
      <c r="F71" s="224"/>
      <c r="G71" s="225">
        <f t="shared" si="11"/>
        <v>0</v>
      </c>
      <c r="H71" s="167"/>
      <c r="I71" s="160">
        <f t="shared" si="12"/>
        <v>0</v>
      </c>
      <c r="J71" s="167"/>
      <c r="K71" s="160">
        <f t="shared" si="13"/>
        <v>0</v>
      </c>
      <c r="L71" s="167"/>
      <c r="M71" s="226">
        <f t="shared" si="14"/>
        <v>0</v>
      </c>
      <c r="N71" s="227">
        <f t="shared" si="15"/>
        <v>0</v>
      </c>
    </row>
    <row r="72" ht="15">
      <c r="B72" s="185"/>
    </row>
    <row r="73" ht="15">
      <c r="B73" s="185"/>
    </row>
    <row r="74" ht="15">
      <c r="B74" s="185"/>
    </row>
    <row r="75" ht="15">
      <c r="B75" s="185"/>
    </row>
    <row r="76" ht="15">
      <c r="B76" s="185"/>
    </row>
    <row r="77" ht="15">
      <c r="B77" s="185"/>
    </row>
    <row r="78" ht="15">
      <c r="B78" s="185"/>
    </row>
  </sheetData>
  <sheetProtection/>
  <mergeCells count="20">
    <mergeCell ref="J8:K8"/>
    <mergeCell ref="L8:M8"/>
    <mergeCell ref="J40:K40"/>
    <mergeCell ref="L40:M40"/>
    <mergeCell ref="B8:B9"/>
    <mergeCell ref="C8:C9"/>
    <mergeCell ref="F40:G40"/>
    <mergeCell ref="H40:I40"/>
    <mergeCell ref="B40:B41"/>
    <mergeCell ref="C40:C41"/>
    <mergeCell ref="D40:D41"/>
    <mergeCell ref="E40:E41"/>
    <mergeCell ref="A1:N1"/>
    <mergeCell ref="A3:K3"/>
    <mergeCell ref="A4:C4"/>
    <mergeCell ref="A5:C5"/>
    <mergeCell ref="D8:D9"/>
    <mergeCell ref="E8:E9"/>
    <mergeCell ref="F8:G8"/>
    <mergeCell ref="H8:I8"/>
  </mergeCells>
  <printOptions/>
  <pageMargins left="0.19652777777777777" right="0.19652777777777777" top="0.24027777777777778" bottom="0.1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NB-Sablona-N1</dc:creator>
  <cp:keywords/>
  <dc:description/>
  <cp:lastModifiedBy>NB-Sablona-N1</cp:lastModifiedBy>
  <cp:lastPrinted>2006-04-22T00:34:34Z</cp:lastPrinted>
  <dcterms:created xsi:type="dcterms:W3CDTF">2009-04-24T09:15:23Z</dcterms:created>
  <dcterms:modified xsi:type="dcterms:W3CDTF">2015-03-31T07:35:23Z</dcterms:modified>
  <cp:category/>
  <cp:version/>
  <cp:contentType/>
  <cp:contentStatus/>
</cp:coreProperties>
</file>