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515" windowHeight="4935" tabRatio="751" activeTab="4"/>
  </bookViews>
  <sheets>
    <sheet name="Bodování" sheetId="1" r:id="rId1"/>
    <sheet name="Atletický čtyřboj - vzor" sheetId="2" r:id="rId2"/>
    <sheet name="Atletický čtyřboj SŠ - dívky" sheetId="3" r:id="rId3"/>
    <sheet name="Atletický čtyřboj SŠ - chlapci" sheetId="4" r:id="rId4"/>
    <sheet name="Basketbal ZŠ - dívky" sheetId="5" r:id="rId5"/>
    <sheet name="Basketbal ZŠ - chlapci" sheetId="6" r:id="rId6"/>
    <sheet name="Basketbal SŠ - dívky" sheetId="7" r:id="rId7"/>
    <sheet name="Basketbal SŠ - chlapci" sheetId="8" r:id="rId8"/>
    <sheet name="CORNY SŠ - návod" sheetId="9" r:id="rId9"/>
    <sheet name="CORNY SŠ - dívky" sheetId="10" r:id="rId10"/>
    <sheet name="CORNY SŠ - chlapci" sheetId="11" r:id="rId11"/>
    <sheet name="Florbal ZŠ - dívky" sheetId="12" r:id="rId12"/>
    <sheet name="Florbal ZŠ - chlapci" sheetId="13" r:id="rId13"/>
    <sheet name="Florbal SŠ - dívky" sheetId="14" r:id="rId14"/>
    <sheet name="Florbal SŠ - chlapci" sheetId="15" r:id="rId15"/>
    <sheet name="Fotbal SŠ - chlapci" sheetId="16" r:id="rId16"/>
    <sheet name="Hokejbal SŠ - chlapci" sheetId="17" r:id="rId17"/>
    <sheet name="Hokejbal ZŠ 1.-3. tř. - chlapci" sheetId="18" r:id="rId18"/>
    <sheet name="Hokejbal ZŠ 4.-5. tř. - chlapci" sheetId="19" r:id="rId19"/>
    <sheet name="Hokejbal ZŠ 6.-7. tř. - chlapci" sheetId="20" r:id="rId20"/>
    <sheet name="Hokejbal ZŠ 8.-9. tř. - chlapci" sheetId="21" r:id="rId21"/>
    <sheet name="Minifotbal ZŠ - chlapci" sheetId="22" r:id="rId22"/>
    <sheet name="Plavání - vzor" sheetId="23" r:id="rId23"/>
    <sheet name="Plavání ZŠ" sheetId="24" r:id="rId24"/>
    <sheet name="Plavání SŠ" sheetId="25" r:id="rId25"/>
    <sheet name="Přespolní běh - vzor" sheetId="26" r:id="rId26"/>
    <sheet name="Přespolní běh" sheetId="27" r:id="rId27"/>
    <sheet name="Stolní tenis ZŠ - dívky" sheetId="28" r:id="rId28"/>
    <sheet name="Stolní tenis ZŠ - chlapci" sheetId="29" r:id="rId29"/>
    <sheet name="Stolní tenis SŠ - dívky" sheetId="30" r:id="rId30"/>
    <sheet name="Stolní tenis SŠ - chlapci" sheetId="31" r:id="rId31"/>
    <sheet name="Volejbal ZŠ - dívky" sheetId="32" r:id="rId32"/>
    <sheet name="Volejbal ZŠ - chlapci" sheetId="33" r:id="rId33"/>
    <sheet name="Volejbal SŠ - dívky" sheetId="34" r:id="rId34"/>
    <sheet name="Volejbal SŠ - chlapci" sheetId="35" r:id="rId35"/>
  </sheets>
  <definedNames>
    <definedName name="Dotaz_z_Soubory_dBase" localSheetId="1">'Atletický čtyřboj - vzor'!$A$5:$P$90</definedName>
    <definedName name="Dotaz_z_Soubory_dBase" localSheetId="3">'Atletický čtyřboj SŠ - chlapci'!$A$5:$P$98</definedName>
    <definedName name="Dotaz_z_Soubory_dBase_1" localSheetId="2">'Atletický čtyřboj SŠ - dívky'!$A$5:$P$98</definedName>
    <definedName name="_xlnm.Print_Area" localSheetId="1">'Atletický čtyřboj - vzor'!$A$1:$P$31</definedName>
    <definedName name="_xlnm.Print_Area" localSheetId="2">'Atletický čtyřboj SŠ - dívky'!$A$1:$P$48</definedName>
    <definedName name="_xlnm.Print_Area" localSheetId="3">'Atletický čtyřboj SŠ - chlapci'!$A$1:$P$48</definedName>
    <definedName name="_xlnm.Print_Area" localSheetId="0">'Bodování'!$A$1:$AF$22</definedName>
    <definedName name="_xlnm.Print_Area" localSheetId="15">'Fotbal SŠ - chlapci'!$A$1:$I$32</definedName>
  </definedNames>
  <calcPr fullCalcOnLoad="1"/>
</workbook>
</file>

<file path=xl/sharedStrings.xml><?xml version="1.0" encoding="utf-8"?>
<sst xmlns="http://schemas.openxmlformats.org/spreadsheetml/2006/main" count="1428" uniqueCount="274">
  <si>
    <t>Telefon</t>
  </si>
  <si>
    <t>Výhry</t>
  </si>
  <si>
    <t>Prohry</t>
  </si>
  <si>
    <t xml:space="preserve">Body za utkání </t>
  </si>
  <si>
    <t>Pořadí</t>
  </si>
  <si>
    <t>:</t>
  </si>
  <si>
    <t>Škola</t>
  </si>
  <si>
    <t>Škola 1</t>
  </si>
  <si>
    <t>Škola 2</t>
  </si>
  <si>
    <t>Škola 3</t>
  </si>
  <si>
    <t>Škola 4</t>
  </si>
  <si>
    <t>Basketbal</t>
  </si>
  <si>
    <t>Remízy</t>
  </si>
  <si>
    <t>Zhodnocení ředitele turnaje:</t>
  </si>
  <si>
    <t>1) Chování účstníků:</t>
  </si>
  <si>
    <t>2) Sportovní podmínky:</t>
  </si>
  <si>
    <t>3) Ostatní:</t>
  </si>
  <si>
    <t xml:space="preserve">                                             </t>
  </si>
  <si>
    <t>Region</t>
  </si>
  <si>
    <t>Fotbal</t>
  </si>
  <si>
    <t>Florbal</t>
  </si>
  <si>
    <t>Hokejbal</t>
  </si>
  <si>
    <t>Plavání</t>
  </si>
  <si>
    <t>Stolní tenis</t>
  </si>
  <si>
    <t>Volejbal</t>
  </si>
  <si>
    <t>Corny</t>
  </si>
  <si>
    <t>Body</t>
  </si>
  <si>
    <t>Pardubice</t>
  </si>
  <si>
    <t xml:space="preserve">ZŠD   </t>
  </si>
  <si>
    <t xml:space="preserve">ZŠD    </t>
  </si>
  <si>
    <t xml:space="preserve">ZŠCH </t>
  </si>
  <si>
    <t xml:space="preserve">ZŠD  </t>
  </si>
  <si>
    <t>ZŠCH</t>
  </si>
  <si>
    <t xml:space="preserve">ZŠCH  </t>
  </si>
  <si>
    <t xml:space="preserve">ZŠD </t>
  </si>
  <si>
    <t xml:space="preserve">SŠCH </t>
  </si>
  <si>
    <t xml:space="preserve">SŠD </t>
  </si>
  <si>
    <t xml:space="preserve">      </t>
  </si>
  <si>
    <t xml:space="preserve">SŠCH  </t>
  </si>
  <si>
    <t>SŠCH</t>
  </si>
  <si>
    <t xml:space="preserve">SŠD  </t>
  </si>
  <si>
    <t>Chrudim</t>
  </si>
  <si>
    <t>Svitavy</t>
  </si>
  <si>
    <t xml:space="preserve">ZŠD     </t>
  </si>
  <si>
    <t>Atletický čtyřboj</t>
  </si>
  <si>
    <t>Kategorie</t>
  </si>
  <si>
    <r>
      <t>ZŠCH</t>
    </r>
    <r>
      <rPr>
        <b/>
        <sz val="10"/>
        <color indexed="10"/>
        <rFont val="Calibri"/>
        <family val="2"/>
      </rPr>
      <t xml:space="preserve"> </t>
    </r>
  </si>
  <si>
    <r>
      <t>ZŠCH</t>
    </r>
    <r>
      <rPr>
        <b/>
        <sz val="10"/>
        <color indexed="10"/>
        <rFont val="Calibri"/>
        <family val="2"/>
      </rPr>
      <t xml:space="preserve">  </t>
    </r>
  </si>
  <si>
    <r>
      <t xml:space="preserve">ZŠD </t>
    </r>
    <r>
      <rPr>
        <b/>
        <sz val="10"/>
        <color indexed="30"/>
        <rFont val="Calibri"/>
        <family val="2"/>
      </rPr>
      <t>D</t>
    </r>
  </si>
  <si>
    <r>
      <t>SŠCH</t>
    </r>
    <r>
      <rPr>
        <b/>
        <sz val="10"/>
        <color indexed="10"/>
        <rFont val="Calibri"/>
        <family val="2"/>
      </rPr>
      <t xml:space="preserve">  </t>
    </r>
  </si>
  <si>
    <r>
      <t xml:space="preserve">ZŠCH </t>
    </r>
    <r>
      <rPr>
        <b/>
        <sz val="10"/>
        <color indexed="10"/>
        <rFont val="Calibri"/>
        <family val="2"/>
      </rPr>
      <t xml:space="preserve"> </t>
    </r>
  </si>
  <si>
    <r>
      <t>ZŠ</t>
    </r>
    <r>
      <rPr>
        <b/>
        <sz val="10"/>
        <color indexed="10"/>
        <rFont val="Calibri"/>
        <family val="2"/>
      </rPr>
      <t xml:space="preserve"> </t>
    </r>
  </si>
  <si>
    <r>
      <t xml:space="preserve">ZŠD </t>
    </r>
    <r>
      <rPr>
        <b/>
        <sz val="10"/>
        <color indexed="10"/>
        <rFont val="Calibri"/>
        <family val="2"/>
      </rPr>
      <t xml:space="preserve">   </t>
    </r>
  </si>
  <si>
    <r>
      <t xml:space="preserve">ZŠCH </t>
    </r>
    <r>
      <rPr>
        <b/>
        <sz val="10"/>
        <color indexed="10"/>
        <rFont val="Calibri"/>
        <family val="2"/>
      </rPr>
      <t xml:space="preserve">                         </t>
    </r>
  </si>
  <si>
    <r>
      <t xml:space="preserve">ZŠD </t>
    </r>
    <r>
      <rPr>
        <b/>
        <sz val="10"/>
        <color indexed="10"/>
        <rFont val="Calibri"/>
        <family val="2"/>
      </rPr>
      <t xml:space="preserve">    </t>
    </r>
  </si>
  <si>
    <t>Přespolní běh</t>
  </si>
  <si>
    <t>Mini fotbal</t>
  </si>
  <si>
    <t>ZŠD</t>
  </si>
  <si>
    <t>SŠD</t>
  </si>
  <si>
    <r>
      <t>ZŠD</t>
    </r>
    <r>
      <rPr>
        <b/>
        <sz val="10"/>
        <color indexed="8"/>
        <rFont val="Calibri"/>
        <family val="2"/>
      </rPr>
      <t xml:space="preserve"> </t>
    </r>
  </si>
  <si>
    <r>
      <t>SŠD</t>
    </r>
    <r>
      <rPr>
        <b/>
        <sz val="10"/>
        <color indexed="8"/>
        <rFont val="Calibri"/>
        <family val="2"/>
      </rPr>
      <t xml:space="preserve">   </t>
    </r>
  </si>
  <si>
    <r>
      <t>SŠD</t>
    </r>
    <r>
      <rPr>
        <b/>
        <sz val="10"/>
        <color indexed="8"/>
        <rFont val="Calibri"/>
        <family val="2"/>
      </rPr>
      <t xml:space="preserve">  </t>
    </r>
  </si>
  <si>
    <r>
      <t xml:space="preserve">X = neúčast                                                                  </t>
    </r>
    <r>
      <rPr>
        <b/>
        <u val="single"/>
        <sz val="11"/>
        <color indexed="30"/>
        <rFont val="Calibri"/>
        <family val="2"/>
      </rPr>
      <t>D= diskvalifikace</t>
    </r>
  </si>
  <si>
    <r>
      <t>ZŠCH</t>
    </r>
    <r>
      <rPr>
        <b/>
        <sz val="10"/>
        <color indexed="8"/>
        <rFont val="Calibri"/>
        <family val="2"/>
      </rPr>
      <t xml:space="preserve"> </t>
    </r>
  </si>
  <si>
    <r>
      <t>SŠCH</t>
    </r>
    <r>
      <rPr>
        <b/>
        <sz val="10"/>
        <color indexed="8"/>
        <rFont val="Calibri"/>
        <family val="2"/>
      </rPr>
      <t xml:space="preserve"> </t>
    </r>
  </si>
  <si>
    <r>
      <t>SŠD</t>
    </r>
    <r>
      <rPr>
        <b/>
        <sz val="10"/>
        <color indexed="8"/>
        <rFont val="Calibri"/>
        <family val="2"/>
      </rPr>
      <t xml:space="preserve"> </t>
    </r>
  </si>
  <si>
    <r>
      <t>SŠCH</t>
    </r>
    <r>
      <rPr>
        <b/>
        <sz val="10"/>
        <color indexed="8"/>
        <rFont val="Calibri"/>
        <family val="2"/>
      </rPr>
      <t xml:space="preserve"> </t>
    </r>
  </si>
  <si>
    <r>
      <t>SŠCH</t>
    </r>
    <r>
      <rPr>
        <b/>
        <sz val="10"/>
        <color indexed="10"/>
        <rFont val="Calibri"/>
        <family val="2"/>
      </rPr>
      <t xml:space="preserve"> </t>
    </r>
  </si>
  <si>
    <t>Celkem</t>
  </si>
  <si>
    <t>Ústí n. O.</t>
  </si>
  <si>
    <t>Basketbal ZŠ - dívky</t>
  </si>
  <si>
    <t>Florbal ZŠ - dívky</t>
  </si>
  <si>
    <t>Minifotbal ZŠ - chlapci</t>
  </si>
  <si>
    <t>Skóre</t>
  </si>
  <si>
    <t>Škola 1 *</t>
  </si>
  <si>
    <t>Škola 2 *</t>
  </si>
  <si>
    <t>Škola 3 *</t>
  </si>
  <si>
    <t>Škola 4 *</t>
  </si>
  <si>
    <r>
      <rPr>
        <sz val="12"/>
        <color indexed="8"/>
        <rFont val="Calibri"/>
        <family val="2"/>
      </rPr>
      <t>•</t>
    </r>
    <r>
      <rPr>
        <sz val="12"/>
        <color indexed="8"/>
        <rFont val="Cambria"/>
        <family val="1"/>
      </rPr>
      <t xml:space="preserve"> výsledky vyplňovat jen v horní polovině tabulky; pořadí se dopočítá samo - pouze v případě rovnosti bodů nutno doplnit ručně</t>
    </r>
  </si>
  <si>
    <t>* nahradit "škola 1", "škola 2" atd. skutečnými názvy zúčastných škol</t>
  </si>
  <si>
    <t>Zpracoval:</t>
  </si>
  <si>
    <t>Datum:</t>
  </si>
  <si>
    <t>Basketbal ZŠ - chlapci</t>
  </si>
  <si>
    <t>Basketbal SŠ - dívky</t>
  </si>
  <si>
    <t>Basketbal SŠ - chlapci</t>
  </si>
  <si>
    <t>Florbal ZŠ - chlapci</t>
  </si>
  <si>
    <t>Florbal SŠ - dívky</t>
  </si>
  <si>
    <t>Florbal SŠ - chlapci</t>
  </si>
  <si>
    <t>Hokejbal ZŠ 1. - 3. tříd - chlapci</t>
  </si>
  <si>
    <t>Hokejbal SŠ - chlapci</t>
  </si>
  <si>
    <t>Hokejbal ZŠ 4. - 5. tříd - chlapci</t>
  </si>
  <si>
    <t>Hokejbal ZŠ 6. - 7. tříd - chlapci</t>
  </si>
  <si>
    <t>Hokejbal ZŠ 8. - 9. tříd - chlapci</t>
  </si>
  <si>
    <t>Volejbal ZŠ - dívky</t>
  </si>
  <si>
    <t>Volejbal SŠ - dívky</t>
  </si>
  <si>
    <t>Volejbal SŠ - chlapci</t>
  </si>
  <si>
    <t>Volejbal ZŠ - chlapci</t>
  </si>
  <si>
    <t>Stolní tenis SŠ - chlapci</t>
  </si>
  <si>
    <t>Stolní tenis SŠ - dívky</t>
  </si>
  <si>
    <t>Stolní tenis ZŠ - chlapci</t>
  </si>
  <si>
    <t>Stolní tenis ZŠ - dívky</t>
  </si>
  <si>
    <t>Fotbal SŠ - chlapci</t>
  </si>
  <si>
    <t>Semifinále</t>
  </si>
  <si>
    <t>Finále</t>
  </si>
  <si>
    <t>* nahradit "škola 1", "škola 2", "poražený1", "vítěz 1" atd. skutečnými názvy zúčastných škol</t>
  </si>
  <si>
    <t>Výsledek</t>
  </si>
  <si>
    <t>Poločas</t>
  </si>
  <si>
    <t>O 3. místo</t>
  </si>
  <si>
    <t>Konečné pořadí</t>
  </si>
  <si>
    <t>Poražený 1</t>
  </si>
  <si>
    <t>Vítěz 1</t>
  </si>
  <si>
    <t>Vítěz 2</t>
  </si>
  <si>
    <t>Poražený 2</t>
  </si>
  <si>
    <t>1.</t>
  </si>
  <si>
    <t>2.</t>
  </si>
  <si>
    <t>3.</t>
  </si>
  <si>
    <t>4.</t>
  </si>
  <si>
    <t>Výsledky Corny středoškolského atletického poháru</t>
  </si>
  <si>
    <t>řazení dat :</t>
  </si>
  <si>
    <t>Chlapci - elektricky měřené časy</t>
  </si>
  <si>
    <t>označit blok E9.T56</t>
  </si>
  <si>
    <t>kolo :</t>
  </si>
  <si>
    <t>Krajské kolo</t>
  </si>
  <si>
    <t>Data - Seřadit</t>
  </si>
  <si>
    <t>místo:</t>
  </si>
  <si>
    <t>datum :</t>
  </si>
  <si>
    <t>podle sloupce H - sestupně</t>
  </si>
  <si>
    <t>Body za jednotlivé disciplíny</t>
  </si>
  <si>
    <t>Poř.</t>
  </si>
  <si>
    <t>Škola, obec, ulice</t>
  </si>
  <si>
    <t>zkr.</t>
  </si>
  <si>
    <t>Součet</t>
  </si>
  <si>
    <t>100 m</t>
  </si>
  <si>
    <t>400 m</t>
  </si>
  <si>
    <t>1500 m</t>
  </si>
  <si>
    <t>výška</t>
  </si>
  <si>
    <t>dálka</t>
  </si>
  <si>
    <t>koule</t>
  </si>
  <si>
    <t>štafeta</t>
  </si>
  <si>
    <t>pomoc 1500m</t>
  </si>
  <si>
    <t>pomoc štaf</t>
  </si>
  <si>
    <t>100m</t>
  </si>
  <si>
    <t>400m</t>
  </si>
  <si>
    <t>1500m</t>
  </si>
  <si>
    <t>okres</t>
  </si>
  <si>
    <t>kraje</t>
  </si>
  <si>
    <t>bodů</t>
  </si>
  <si>
    <t>s</t>
  </si>
  <si>
    <t>m : ss,0</t>
  </si>
  <si>
    <t>cm</t>
  </si>
  <si>
    <t>m</t>
  </si>
  <si>
    <t xml:space="preserve"> m :  ss,0</t>
  </si>
  <si>
    <t xml:space="preserve">NÁVOD K POUŽITÍ EXCELU </t>
  </si>
  <si>
    <t>pro bodování CORNY středoškolského atletického poháru (jedna z řady možností)</t>
  </si>
  <si>
    <t>Pro bodování jsou připraveny 4 tabulky - dvě pro dívky, dvě pro chlapce, vždy pro ruční a elektrické měření časů.</t>
  </si>
  <si>
    <t xml:space="preserve">2. </t>
  </si>
  <si>
    <t xml:space="preserve">Než začnete vpisovat nové údaje (jména škol, okresy a výkony v disciplínách) do buněk k tomu určených, uložte  </t>
  </si>
  <si>
    <t>Příklady údajů, zapsaných na řádcích 9-10 a 12-13 pak smažte nebo přepište aktuálními údaji.</t>
  </si>
  <si>
    <t xml:space="preserve">3. </t>
  </si>
  <si>
    <t>souborech nechtěně změníte něco v buňkách se vzorci a bodování, či řazení přestane být bez chyb.</t>
  </si>
  <si>
    <t xml:space="preserve">4. </t>
  </si>
  <si>
    <t>Bodové hodnoty (součet za všechny zapsané výkony) se objevují ve sloupci G ihned po zapsání výkonů do</t>
  </si>
  <si>
    <t>příslušných políček. Jakmile je zapsán byť jediný výkon, objeví se ve sloupci B umístění družstva, které však</t>
  </si>
  <si>
    <t>(Označit blok buněk E9 až T56, pak DATA - SEŘADIT  podle sloupce H - sestupně - OK)</t>
  </si>
  <si>
    <t xml:space="preserve">5. </t>
  </si>
  <si>
    <t>Pokud se nevyznáte dobře v programu EXCEL, řaďte zapsaná data vždy pro celý blok, označený v záhlaví</t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</si>
  <si>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</si>
  <si>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</si>
  <si>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 xml:space="preserve">6. </t>
  </si>
  <si>
    <t xml:space="preserve">Pro snazší zapisování výkonů jednotlivých družstev ukládejte průběžný stav vždy bez seřazení a řaďte jen </t>
  </si>
  <si>
    <t>které jsou zapsaná družstva na začátku závodu. Takto dosáhnete jednodušší orientace při zapisování výkonů</t>
  </si>
  <si>
    <t>ze zápisů. Možná se vám osvědčí jiný i způsob.</t>
  </si>
  <si>
    <t>7.</t>
  </si>
  <si>
    <t xml:space="preserve">posledních pět let je zjištěno, že tento počet je dostatečný pro všechna okresní i krajská kola Corny </t>
  </si>
  <si>
    <t>středoškolského atletického poháru s výjimkou města Brna, jehož pořadatelé si jistě poradí.</t>
  </si>
  <si>
    <t xml:space="preserve">8. </t>
  </si>
  <si>
    <t>a to šedě</t>
  </si>
  <si>
    <t>nebo zeleně</t>
  </si>
  <si>
    <t>9.</t>
  </si>
  <si>
    <t xml:space="preserve">Výkony zapisujte do správného listu podle toho, jakým způsobem jsou měřeny výkony v běžeckých </t>
  </si>
  <si>
    <t>"chlapecké" listy pro kategorii chlapců, "dívčí" listy pro kategorii dívek.</t>
  </si>
  <si>
    <t>10.</t>
  </si>
  <si>
    <t>tabulek zapisujte jen dva nejlepší výkony z každého družstva v každé disciplíně a jeden výkon ze štafety.</t>
  </si>
  <si>
    <t xml:space="preserve">(zvlášť minuty a zvlášť zbytek výkonu), dvojtečka se objeví vždy sama ihned po zapsání druhé části času. </t>
  </si>
  <si>
    <t xml:space="preserve">zisk družstva tak, že se změní jeho pořadí, seřaďte znovu data - popsáno v bodě 4 a na každém ze čtyř listů. </t>
  </si>
  <si>
    <t>11.</t>
  </si>
  <si>
    <t xml:space="preserve">KONEČNOU  (seřazenou) VERZI TABULKY LZE POVAŽOVAT ZA OFICIÁLNÍ VÝSLEDKY ZÁVODU. </t>
  </si>
  <si>
    <t xml:space="preserve">Věřím, že těchto 11 pokynů stačí k tomu, abyste byli s bodováním spokojeni a poskytovali     </t>
  </si>
  <si>
    <t>všem účastníkům Corny poháru správné výsledky.</t>
  </si>
  <si>
    <t>koukal@ftvs.cuni.cz - garant soutěže</t>
  </si>
  <si>
    <t>Dívky - elektricky měřené časy</t>
  </si>
  <si>
    <t>60 m</t>
  </si>
  <si>
    <t>200 m</t>
  </si>
  <si>
    <t>800 m</t>
  </si>
  <si>
    <t>pomoc 800m</t>
  </si>
  <si>
    <t>60m</t>
  </si>
  <si>
    <t>200m</t>
  </si>
  <si>
    <t>800m</t>
  </si>
  <si>
    <r>
      <t xml:space="preserve">Příslušnou tabulku najdete na spodní liště. </t>
    </r>
    <r>
      <rPr>
        <b/>
        <sz val="12"/>
        <rFont val="Calibri"/>
        <family val="2"/>
      </rPr>
      <t>Nepište nikdy do barevně označených buněk</t>
    </r>
    <r>
      <rPr>
        <sz val="12"/>
        <color indexed="8"/>
        <rFont val="Calibri"/>
        <family val="2"/>
      </rPr>
      <t xml:space="preserve">, ani </t>
    </r>
    <r>
      <rPr>
        <b/>
        <sz val="12"/>
        <rFont val="Calibri"/>
        <family val="2"/>
      </rPr>
      <t>obsah</t>
    </r>
    <r>
      <rPr>
        <sz val="12"/>
        <color indexed="8"/>
        <rFont val="Calibri"/>
        <family val="2"/>
      </rPr>
      <t xml:space="preserve"> </t>
    </r>
  </si>
  <si>
    <r>
      <t>těchto buněk nemažte (klávesou DEL)</t>
    </r>
    <r>
      <rPr>
        <sz val="12"/>
        <color indexed="8"/>
        <rFont val="Calibri"/>
        <family val="2"/>
      </rPr>
      <t>, jsou v nich buď vzorce nebo údaje, které by se neměly upravovat.</t>
    </r>
  </si>
  <si>
    <r>
      <t xml:space="preserve">tento soubor pod jiným jménem, nejlépe pod takovým, které vystihuje závod, který chcete obodovat </t>
    </r>
    <r>
      <rPr>
        <sz val="12"/>
        <rFont val="Calibri"/>
        <family val="2"/>
      </rPr>
      <t>(max. 8 znaků)</t>
    </r>
    <r>
      <rPr>
        <sz val="12"/>
        <color indexed="8"/>
        <rFont val="Calibri"/>
        <family val="2"/>
      </rPr>
      <t>.</t>
    </r>
  </si>
  <si>
    <r>
      <t xml:space="preserve">Například : </t>
    </r>
    <r>
      <rPr>
        <b/>
        <sz val="12"/>
        <rFont val="Calibri"/>
        <family val="2"/>
      </rPr>
      <t>okres-03</t>
    </r>
    <r>
      <rPr>
        <sz val="12"/>
        <color indexed="8"/>
        <rFont val="Calibri"/>
        <family val="2"/>
      </rPr>
      <t xml:space="preserve">     což označuje okresní kolo v roce 2003, nebo </t>
    </r>
    <r>
      <rPr>
        <b/>
        <sz val="12"/>
        <rFont val="Calibri"/>
        <family val="2"/>
      </rPr>
      <t>CL-2003</t>
    </r>
    <r>
      <rPr>
        <sz val="12"/>
        <color indexed="8"/>
        <rFont val="Calibri"/>
        <family val="2"/>
      </rPr>
      <t xml:space="preserve"> - okres Česká Lípa v r. 2003</t>
    </r>
  </si>
  <si>
    <r>
      <t xml:space="preserve">nebo       : </t>
    </r>
    <r>
      <rPr>
        <b/>
        <sz val="12"/>
        <rFont val="Calibri"/>
        <family val="2"/>
      </rPr>
      <t>kr-HKR03</t>
    </r>
    <r>
      <rPr>
        <sz val="12"/>
        <color indexed="8"/>
        <rFont val="Calibri"/>
        <family val="2"/>
      </rPr>
      <t xml:space="preserve">    což označuje krajské kolo v královéhradeckém kraji v r. 2003.</t>
    </r>
  </si>
  <si>
    <r>
      <t xml:space="preserve">Tento soubor - s názvem </t>
    </r>
    <r>
      <rPr>
        <b/>
        <sz val="12"/>
        <rFont val="Calibri"/>
        <family val="2"/>
      </rPr>
      <t>Corny-SW.xls</t>
    </r>
    <r>
      <rPr>
        <sz val="12"/>
        <color indexed="8"/>
        <rFont val="Calibri"/>
        <family val="2"/>
      </rPr>
      <t xml:space="preserve"> - si ponechávejte stále ve stejném stavu pro případ, že v </t>
    </r>
    <r>
      <rPr>
        <sz val="12"/>
        <rFont val="Calibri"/>
        <family val="2"/>
      </rPr>
      <t>přejmenovaných</t>
    </r>
    <r>
      <rPr>
        <sz val="12"/>
        <color indexed="8"/>
        <rFont val="Calibri"/>
        <family val="2"/>
      </rPr>
      <t xml:space="preserve"> </t>
    </r>
  </si>
  <si>
    <r>
      <t xml:space="preserve">nemusí korespondovat se skutečným  pořadím družstev - to stanovíte až po správném </t>
    </r>
    <r>
      <rPr>
        <b/>
        <sz val="12"/>
        <rFont val="Calibri"/>
        <family val="2"/>
      </rPr>
      <t>seřazení dat</t>
    </r>
    <r>
      <rPr>
        <sz val="12"/>
        <color indexed="8"/>
        <rFont val="Calibri"/>
        <family val="2"/>
      </rPr>
      <t xml:space="preserve">. </t>
    </r>
  </si>
  <si>
    <r>
      <t xml:space="preserve">jednotlivých listů, tj.   </t>
    </r>
    <r>
      <rPr>
        <b/>
        <sz val="12"/>
        <rFont val="Calibri"/>
        <family val="2"/>
      </rPr>
      <t xml:space="preserve">E9.T56, </t>
    </r>
    <r>
      <rPr>
        <sz val="12"/>
        <rFont val="Calibri"/>
        <family val="2"/>
      </rPr>
      <t>jinak se může stát, že řazení nebude</t>
    </r>
    <r>
      <rPr>
        <b/>
        <sz val="12"/>
        <rFont val="Calibri"/>
        <family val="2"/>
      </rPr>
      <t xml:space="preserve">  </t>
    </r>
    <r>
      <rPr>
        <sz val="12"/>
        <rFont val="Calibri"/>
        <family val="2"/>
      </rPr>
      <t>přesné. Jde o to, aby pro řazení byl vždy</t>
    </r>
  </si>
  <si>
    <r>
      <t xml:space="preserve">tehdy, chcete-li </t>
    </r>
    <r>
      <rPr>
        <b/>
        <sz val="12"/>
        <rFont val="Calibri"/>
        <family val="2"/>
      </rPr>
      <t>vytisknout</t>
    </r>
    <r>
      <rPr>
        <sz val="12"/>
        <color indexed="8"/>
        <rFont val="Calibri"/>
        <family val="2"/>
      </rPr>
      <t xml:space="preserve"> průběžné pořadí. Po vytisknutí zavřete soubor a otevřete ho opět v té podobě, ve</t>
    </r>
  </si>
  <si>
    <r>
      <t xml:space="preserve">Vezměte na vědomí, že </t>
    </r>
    <r>
      <rPr>
        <b/>
        <sz val="12"/>
        <rFont val="Calibri"/>
        <family val="2"/>
      </rPr>
      <t>tato bodovací pomůcka je "jen" pro 16 družstev</t>
    </r>
    <r>
      <rPr>
        <sz val="12"/>
        <color indexed="8"/>
        <rFont val="Calibri"/>
        <family val="2"/>
      </rPr>
      <t xml:space="preserve"> (jedna stránka). Z údajů za </t>
    </r>
  </si>
  <si>
    <r>
      <t xml:space="preserve">Údaje za </t>
    </r>
    <r>
      <rPr>
        <b/>
        <sz val="12"/>
        <rFont val="Calibri"/>
        <family val="2"/>
      </rPr>
      <t>každé družstvo zapisujte na dva k tomu určené řádky</t>
    </r>
    <r>
      <rPr>
        <sz val="12"/>
        <color indexed="8"/>
        <rFont val="Calibri"/>
        <family val="2"/>
      </rPr>
      <t>, další řádek je vždy mezera mezi družstvy.</t>
    </r>
  </si>
  <si>
    <r>
      <t xml:space="preserve">Vždy první řádky pro družstva jsou </t>
    </r>
    <r>
      <rPr>
        <b/>
        <sz val="12"/>
        <rFont val="Calibri"/>
        <family val="2"/>
      </rPr>
      <t>ve sloupcích B a G</t>
    </r>
    <r>
      <rPr>
        <sz val="12"/>
        <rFont val="Calibri"/>
        <family val="2"/>
      </rPr>
      <t xml:space="preserve"> označeny pro lepší orientaci </t>
    </r>
    <r>
      <rPr>
        <b/>
        <sz val="12"/>
        <rFont val="Calibri"/>
        <family val="2"/>
      </rPr>
      <t>jinou barvou</t>
    </r>
  </si>
  <si>
    <r>
      <t xml:space="preserve">disciplínách. Pokud zapíšete "ruční" časy do listu pro časy "elektrické" bodování nebude správné. </t>
    </r>
    <r>
      <rPr>
        <b/>
        <sz val="12"/>
        <rFont val="Arial CE"/>
        <family val="2"/>
      </rPr>
      <t>Používejte</t>
    </r>
  </si>
  <si>
    <r>
      <t>Potřebnou administrativu závodu</t>
    </r>
    <r>
      <rPr>
        <sz val="12"/>
        <color indexed="8"/>
        <rFont val="Calibri"/>
        <family val="2"/>
      </rPr>
      <t xml:space="preserve"> (startovní listiny, zápisy pro rozhodčí) veďte podle svého, do těchto </t>
    </r>
  </si>
  <si>
    <r>
      <t>Mezi čísly pište čárky</t>
    </r>
    <r>
      <rPr>
        <sz val="12"/>
        <color indexed="8"/>
        <rFont val="Calibri"/>
        <family val="2"/>
      </rPr>
      <t>, nikoli tečky. Výkony z běhů na 800 m, 1500 m a štafet pište vždy do dvou políček</t>
    </r>
  </si>
  <si>
    <r>
      <t xml:space="preserve">Dopustíte-li se </t>
    </r>
    <r>
      <rPr>
        <b/>
        <sz val="12"/>
        <rFont val="Arial CE"/>
        <family val="2"/>
      </rPr>
      <t>chyby při zapisování dat</t>
    </r>
    <r>
      <rPr>
        <sz val="12"/>
        <color indexed="8"/>
        <rFont val="Calibri"/>
        <family val="2"/>
      </rPr>
      <t xml:space="preserve">, </t>
    </r>
    <r>
      <rPr>
        <b/>
        <sz val="12"/>
        <rFont val="Arial CE"/>
        <family val="2"/>
      </rPr>
      <t>můžete</t>
    </r>
    <r>
      <rPr>
        <sz val="12"/>
        <color indexed="8"/>
        <rFont val="Calibri"/>
        <family val="2"/>
      </rPr>
      <t xml:space="preserve"> je </t>
    </r>
    <r>
      <rPr>
        <b/>
        <sz val="12"/>
        <rFont val="Arial CE"/>
        <family val="2"/>
      </rPr>
      <t>kdykoliv opravit</t>
    </r>
    <r>
      <rPr>
        <sz val="12"/>
        <color indexed="8"/>
        <rFont val="Calibri"/>
        <family val="2"/>
      </rPr>
      <t xml:space="preserve">. Pokud se po opravě změní bodový </t>
    </r>
  </si>
  <si>
    <t>jméno</t>
  </si>
  <si>
    <t>roč.</t>
  </si>
  <si>
    <t>1000 m</t>
  </si>
  <si>
    <t>koule 4kg</t>
  </si>
  <si>
    <t>míček</t>
  </si>
  <si>
    <t>cel.body</t>
  </si>
  <si>
    <t>Atletický čtyřboj SŠ - dívky</t>
  </si>
  <si>
    <t>Atletický čtyřboj SŠ - chlapci</t>
  </si>
  <si>
    <t>SŠ dívky - V. kategorie</t>
  </si>
  <si>
    <t>způsob</t>
  </si>
  <si>
    <t>čas</t>
  </si>
  <si>
    <t>pořadí</t>
  </si>
  <si>
    <t>1. štafeta</t>
  </si>
  <si>
    <t>2. štafeta</t>
  </si>
  <si>
    <t>celkem</t>
  </si>
  <si>
    <t>SŠ chlapci - V. kategorie</t>
  </si>
  <si>
    <t xml:space="preserve">Termín: </t>
  </si>
  <si>
    <t>Místo:</t>
  </si>
  <si>
    <t>Dívky:</t>
  </si>
  <si>
    <t>Chlapci:</t>
  </si>
  <si>
    <t>Plavání SŠ - dívky, chlapci</t>
  </si>
  <si>
    <t>Účast celkem:</t>
  </si>
  <si>
    <t>• pořadí při diskvalifikaci - jakoby byl poslední + 1 bod; pořadí při diskvalifikaci štafety - jakoby byla poslední + 2 body</t>
  </si>
  <si>
    <t>Plavání ZŠ - dívky, chlapci</t>
  </si>
  <si>
    <t>ZŠ dívky - IV. kategorie</t>
  </si>
  <si>
    <t>škola</t>
  </si>
  <si>
    <t>jména účastníků</t>
  </si>
  <si>
    <t>ZŠ chlapci - IV. kategorie</t>
  </si>
  <si>
    <t>poř.</t>
  </si>
  <si>
    <t>st. č.</t>
  </si>
  <si>
    <t>kat</t>
  </si>
  <si>
    <t>Jméno</t>
  </si>
  <si>
    <t>Příjmení</t>
  </si>
  <si>
    <t>Narozen</t>
  </si>
  <si>
    <t>Čas</t>
  </si>
  <si>
    <t>Pořadí škol kategorie Dívky III.</t>
  </si>
  <si>
    <t>Pořadí škol kategorie Dívky IV.</t>
  </si>
  <si>
    <t>Pořadí škol kategorie Dívky V.</t>
  </si>
  <si>
    <t>Pořadí škol kategorie Chlapci III.</t>
  </si>
  <si>
    <t>Pořadí škol kategorie Chlapci IV.</t>
  </si>
  <si>
    <t>Pořadí škol kategorie Chlapci V.</t>
  </si>
  <si>
    <t>Přespolní běh ZŠ, SŠ - dívky, chlapci</t>
  </si>
  <si>
    <t>Kategorie Dívky III. - 1500 metrů</t>
  </si>
  <si>
    <t>úmístění</t>
  </si>
  <si>
    <t>Kategorie Dívky IV. - 1500 metrů</t>
  </si>
  <si>
    <t>Kategorie Dívky V. - 3000 metrů</t>
  </si>
  <si>
    <t>Kategorie Chlapci III. - 2000 metrů</t>
  </si>
  <si>
    <t>Kategorie Chlapci IV. - 3000 metrů</t>
  </si>
  <si>
    <t>Kategorie Chlapci V. - 5000 metrů</t>
  </si>
  <si>
    <r>
      <rPr>
        <sz val="12"/>
        <rFont val="Calibri"/>
        <family val="2"/>
      </rPr>
      <t>•</t>
    </r>
    <r>
      <rPr>
        <i/>
        <sz val="12"/>
        <rFont val="Calibri"/>
        <family val="2"/>
      </rPr>
      <t xml:space="preserve"> disciplínu, které se závodník neúčastní vyplnit</t>
    </r>
  </si>
  <si>
    <r>
      <rPr>
        <sz val="12"/>
        <rFont val="Calibri"/>
        <family val="2"/>
      </rPr>
      <t>•</t>
    </r>
    <r>
      <rPr>
        <i/>
        <sz val="12"/>
        <rFont val="Calibri"/>
        <family val="2"/>
      </rPr>
      <t xml:space="preserve"> do celkového součtu se počátají 4 nejlpeší (spočítá se samo - první 4 řádky každé tabulky), ostatní už mají jen pořadí</t>
    </r>
  </si>
  <si>
    <r>
      <rPr>
        <sz val="12"/>
        <rFont val="Calibri"/>
        <family val="2"/>
      </rPr>
      <t>•</t>
    </r>
    <r>
      <rPr>
        <i/>
        <sz val="12"/>
        <rFont val="Calibri"/>
        <family val="2"/>
      </rPr>
      <t xml:space="preserve"> v případě potřeby možno doplnit řádky a "roztáhnout" součtový vzorec</t>
    </r>
  </si>
  <si>
    <t>Míče</t>
  </si>
  <si>
    <t>Sety</t>
  </si>
  <si>
    <t>Celkem sety</t>
  </si>
  <si>
    <t>Celkem míče</t>
  </si>
  <si>
    <t>• ručně doplnit celou tabulku včetně pořadí</t>
  </si>
  <si>
    <t>Bodování XVI. KRAJSKÉ OLYMPIÁDY MLÁDEŽE PARDUBICKÉHO KRAJE</t>
  </si>
  <si>
    <t>Pořadí regionů po ukončených soutěžích: Atl.čtyřboj ZŠ</t>
  </si>
  <si>
    <r>
      <t>SŠD</t>
    </r>
    <r>
      <rPr>
        <b/>
        <sz val="10"/>
        <color indexed="30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</si>
</sst>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0.00"/>
    <numFmt numFmtId="166" formatCode="00.0"/>
    <numFmt numFmtId="167" formatCode="[h]:mm;@"/>
  </numFmts>
  <fonts count="1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mbria"/>
      <family val="1"/>
    </font>
    <font>
      <sz val="12"/>
      <name val="Cambria"/>
      <family val="1"/>
    </font>
    <font>
      <sz val="12"/>
      <color indexed="9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3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1"/>
      <color indexed="30"/>
      <name val="Calibri"/>
      <family val="2"/>
    </font>
    <font>
      <sz val="16"/>
      <name val="Cambria"/>
      <family val="1"/>
    </font>
    <font>
      <sz val="16"/>
      <color indexed="9"/>
      <name val="Cambria"/>
      <family val="1"/>
    </font>
    <font>
      <sz val="14"/>
      <color indexed="9"/>
      <name val="Cambria"/>
      <family val="1"/>
    </font>
    <font>
      <sz val="14"/>
      <name val="Cambria"/>
      <family val="1"/>
    </font>
    <font>
      <b/>
      <sz val="12"/>
      <name val="Arial CE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b/>
      <u val="single"/>
      <sz val="12"/>
      <color indexed="30"/>
      <name val="Calibri"/>
      <family val="2"/>
    </font>
    <font>
      <b/>
      <sz val="12"/>
      <color indexed="10"/>
      <name val="Calibri"/>
      <family val="2"/>
    </font>
    <font>
      <i/>
      <sz val="10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6"/>
      <color indexed="9"/>
      <name val="Calibri"/>
      <family val="2"/>
    </font>
    <font>
      <b/>
      <i/>
      <sz val="16"/>
      <color indexed="10"/>
      <name val="Calibri"/>
      <family val="2"/>
    </font>
    <font>
      <sz val="16"/>
      <color indexed="8"/>
      <name val="Cambria"/>
      <family val="1"/>
    </font>
    <font>
      <sz val="14"/>
      <color indexed="8"/>
      <name val="Cambria"/>
      <family val="1"/>
    </font>
    <font>
      <b/>
      <sz val="16"/>
      <name val="Calibri"/>
      <family val="2"/>
    </font>
    <font>
      <i/>
      <sz val="16"/>
      <name val="Calibri"/>
      <family val="2"/>
    </font>
    <font>
      <b/>
      <i/>
      <sz val="16"/>
      <name val="Calibri"/>
      <family val="2"/>
    </font>
    <font>
      <sz val="16"/>
      <color indexed="10"/>
      <name val="Calibri"/>
      <family val="2"/>
    </font>
    <font>
      <b/>
      <i/>
      <u val="single"/>
      <sz val="28"/>
      <color indexed="3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0"/>
      <name val="Calibri"/>
      <family val="2"/>
    </font>
    <font>
      <b/>
      <i/>
      <sz val="12"/>
      <name val="Calibri"/>
      <family val="2"/>
    </font>
    <font>
      <b/>
      <i/>
      <sz val="12"/>
      <color indexed="30"/>
      <name val="Calibri"/>
      <family val="2"/>
    </font>
    <font>
      <sz val="11"/>
      <color indexed="30"/>
      <name val="Calibri"/>
      <family val="2"/>
    </font>
    <font>
      <b/>
      <sz val="11"/>
      <color indexed="30"/>
      <name val="Calibri"/>
      <family val="2"/>
    </font>
    <font>
      <i/>
      <sz val="12"/>
      <color indexed="30"/>
      <name val="Calibri"/>
      <family val="2"/>
    </font>
    <font>
      <b/>
      <i/>
      <sz val="12"/>
      <color indexed="10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i/>
      <sz val="12"/>
      <color indexed="57"/>
      <name val="Calibri"/>
      <family val="2"/>
    </font>
    <font>
      <b/>
      <i/>
      <sz val="12"/>
      <color indexed="12"/>
      <name val="Calibri"/>
      <family val="2"/>
    </font>
    <font>
      <sz val="12"/>
      <color indexed="12"/>
      <name val="Calibri"/>
      <family val="2"/>
    </font>
    <font>
      <b/>
      <sz val="12"/>
      <color indexed="8"/>
      <name val="Calibri"/>
      <family val="2"/>
    </font>
    <font>
      <b/>
      <i/>
      <sz val="12"/>
      <color indexed="17"/>
      <name val="Calibri"/>
      <family val="2"/>
    </font>
    <font>
      <b/>
      <i/>
      <sz val="12"/>
      <color indexed="8"/>
      <name val="Calibri"/>
      <family val="2"/>
    </font>
    <font>
      <sz val="12"/>
      <color indexed="57"/>
      <name val="Calibri"/>
      <family val="2"/>
    </font>
    <font>
      <b/>
      <sz val="10"/>
      <name val="Calibri"/>
      <family val="2"/>
    </font>
    <font>
      <b/>
      <u val="single"/>
      <sz val="12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b/>
      <i/>
      <sz val="11"/>
      <name val="Calibri"/>
      <family val="2"/>
    </font>
    <font>
      <b/>
      <i/>
      <sz val="14"/>
      <name val="Calibri"/>
      <family val="2"/>
    </font>
    <font>
      <b/>
      <i/>
      <sz val="10"/>
      <color indexed="8"/>
      <name val="Calibri"/>
      <family val="2"/>
    </font>
    <font>
      <b/>
      <sz val="20"/>
      <color indexed="17"/>
      <name val="Calibri"/>
      <family val="2"/>
    </font>
    <font>
      <b/>
      <sz val="10"/>
      <color indexed="14"/>
      <name val="Calibri"/>
      <family val="2"/>
    </font>
    <font>
      <b/>
      <i/>
      <u val="single"/>
      <sz val="10"/>
      <color indexed="8"/>
      <name val="Calibri"/>
      <family val="2"/>
    </font>
    <font>
      <b/>
      <i/>
      <u val="single"/>
      <sz val="12"/>
      <color indexed="10"/>
      <name val="Calibri"/>
      <family val="2"/>
    </font>
    <font>
      <b/>
      <u val="single"/>
      <sz val="12"/>
      <color indexed="57"/>
      <name val="Calibri"/>
      <family val="2"/>
    </font>
    <font>
      <b/>
      <u val="single"/>
      <sz val="12"/>
      <color indexed="12"/>
      <name val="Calibri"/>
      <family val="2"/>
    </font>
    <font>
      <b/>
      <i/>
      <u val="single"/>
      <sz val="12"/>
      <color indexed="8"/>
      <name val="Calibri"/>
      <family val="2"/>
    </font>
    <font>
      <b/>
      <u val="single"/>
      <sz val="16"/>
      <color indexed="8"/>
      <name val="Cambria"/>
      <family val="1"/>
    </font>
    <font>
      <b/>
      <i/>
      <sz val="16"/>
      <color indexed="8"/>
      <name val="Cambria"/>
      <family val="1"/>
    </font>
    <font>
      <b/>
      <i/>
      <sz val="16"/>
      <color indexed="8"/>
      <name val="Calibri"/>
      <family val="2"/>
    </font>
    <font>
      <b/>
      <i/>
      <u val="single"/>
      <sz val="18"/>
      <color indexed="30"/>
      <name val="Calibri"/>
      <family val="2"/>
    </font>
    <font>
      <b/>
      <i/>
      <u val="single"/>
      <sz val="14"/>
      <color indexed="3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u val="single"/>
      <sz val="12"/>
      <color rgb="FF0070C0"/>
      <name val="Calibri"/>
      <family val="2"/>
    </font>
    <font>
      <b/>
      <u val="single"/>
      <sz val="11"/>
      <color rgb="FF0070C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i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sz val="16"/>
      <color theme="1"/>
      <name val="Calibri"/>
      <family val="2"/>
    </font>
    <font>
      <sz val="16"/>
      <color theme="1"/>
      <name val="Cambria"/>
      <family val="1"/>
    </font>
    <font>
      <sz val="14"/>
      <color theme="1"/>
      <name val="Cambria"/>
      <family val="1"/>
    </font>
    <font>
      <b/>
      <i/>
      <u val="single"/>
      <sz val="28"/>
      <color rgb="FF0070C0"/>
      <name val="Calibri"/>
      <family val="2"/>
    </font>
    <font>
      <b/>
      <i/>
      <sz val="12"/>
      <color rgb="FF0070C0"/>
      <name val="Calibri"/>
      <family val="2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  <font>
      <i/>
      <sz val="12"/>
      <color rgb="FF0070C0"/>
      <name val="Calibri"/>
      <family val="2"/>
    </font>
    <font>
      <b/>
      <i/>
      <sz val="12"/>
      <color theme="1"/>
      <name val="Calibri"/>
      <family val="2"/>
    </font>
    <font>
      <sz val="10"/>
      <color theme="1"/>
      <name val="Calibri"/>
      <family val="2"/>
    </font>
    <font>
      <b/>
      <sz val="20"/>
      <color rgb="FF00B050"/>
      <name val="Calibri"/>
      <family val="2"/>
    </font>
    <font>
      <b/>
      <sz val="10"/>
      <color rgb="FF0070C0"/>
      <name val="Calibri"/>
      <family val="2"/>
    </font>
    <font>
      <b/>
      <i/>
      <u val="single"/>
      <sz val="10"/>
      <color theme="1"/>
      <name val="Calibri"/>
      <family val="2"/>
    </font>
    <font>
      <b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rgb="FFFF00FF"/>
      <name val="Calibri"/>
      <family val="2"/>
    </font>
    <font>
      <b/>
      <i/>
      <u val="single"/>
      <sz val="12"/>
      <color theme="1"/>
      <name val="Calibri"/>
      <family val="2"/>
    </font>
    <font>
      <b/>
      <u val="single"/>
      <sz val="16"/>
      <color theme="1"/>
      <name val="Cambria"/>
      <family val="1"/>
    </font>
    <font>
      <b/>
      <i/>
      <sz val="16"/>
      <color theme="1"/>
      <name val="Calibri"/>
      <family val="2"/>
    </font>
    <font>
      <b/>
      <i/>
      <sz val="16"/>
      <color theme="1"/>
      <name val="Cambria"/>
      <family val="1"/>
    </font>
    <font>
      <b/>
      <i/>
      <u val="single"/>
      <sz val="18"/>
      <color rgb="FF0070C0"/>
      <name val="Calibri"/>
      <family val="2"/>
    </font>
    <font>
      <b/>
      <i/>
      <u val="single"/>
      <sz val="14"/>
      <color rgb="FF0070C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medium"/>
      <top style="double"/>
      <bottom style="thin"/>
    </border>
    <border>
      <left style="medium"/>
      <right style="thick"/>
      <top style="double"/>
      <bottom style="thin"/>
    </border>
    <border>
      <left style="medium"/>
      <right style="thick"/>
      <top style="thin"/>
      <bottom style="thin"/>
    </border>
    <border>
      <left style="thin"/>
      <right style="medium"/>
      <top style="thin"/>
      <bottom style="double"/>
    </border>
    <border>
      <left style="medium"/>
      <right style="thick"/>
      <top style="thin"/>
      <bottom style="double"/>
    </border>
    <border>
      <left style="thin"/>
      <right style="medium"/>
      <top style="double"/>
      <bottom style="thick"/>
    </border>
    <border>
      <left/>
      <right style="thick"/>
      <top style="double"/>
      <bottom style="thick"/>
    </border>
    <border>
      <left style="thick"/>
      <right style="medium"/>
      <top style="double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double"/>
    </border>
    <border>
      <left style="thick"/>
      <right/>
      <top style="double"/>
      <bottom style="thick"/>
    </border>
    <border>
      <left style="thick"/>
      <right/>
      <top style="thick"/>
      <bottom style="double"/>
    </border>
    <border>
      <left style="medium"/>
      <right style="thin"/>
      <top style="thick"/>
      <bottom style="double"/>
    </border>
    <border>
      <left style="thin"/>
      <right style="medium"/>
      <top style="thick"/>
      <bottom style="double"/>
    </border>
    <border>
      <left/>
      <right style="thick"/>
      <top style="thick"/>
      <bottom style="double"/>
    </border>
    <border>
      <left style="medium"/>
      <right style="thin"/>
      <top style="double"/>
      <bottom style="thick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0" fontId="8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20" borderId="0" applyNumberFormat="0" applyBorder="0" applyAlignment="0" applyProtection="0"/>
    <xf numFmtId="0" fontId="9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6" fillId="0" borderId="7" applyNumberFormat="0" applyFill="0" applyAlignment="0" applyProtection="0"/>
    <xf numFmtId="0" fontId="97" fillId="24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25" borderId="8" applyNumberFormat="0" applyAlignment="0" applyProtection="0"/>
    <xf numFmtId="0" fontId="100" fillId="26" borderId="8" applyNumberFormat="0" applyAlignment="0" applyProtection="0"/>
    <xf numFmtId="0" fontId="101" fillId="26" borderId="9" applyNumberFormat="0" applyAlignment="0" applyProtection="0"/>
    <xf numFmtId="0" fontId="102" fillId="0" borderId="0" applyNumberFormat="0" applyFill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</cellStyleXfs>
  <cellXfs count="714">
    <xf numFmtId="0" fontId="0" fillId="0" borderId="0" xfId="0" applyFont="1" applyAlignment="1">
      <alignment/>
    </xf>
    <xf numFmtId="0" fontId="103" fillId="0" borderId="0" xfId="0" applyFont="1" applyAlignment="1">
      <alignment horizontal="center"/>
    </xf>
    <xf numFmtId="0" fontId="10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0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04" fillId="0" borderId="0" xfId="0" applyFont="1" applyAlignment="1">
      <alignment/>
    </xf>
    <xf numFmtId="0" fontId="0" fillId="0" borderId="0" xfId="0" applyFont="1" applyAlignment="1">
      <alignment horizontal="center"/>
    </xf>
    <xf numFmtId="0" fontId="10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5" fillId="0" borderId="0" xfId="0" applyFont="1" applyAlignment="1">
      <alignment/>
    </xf>
    <xf numFmtId="0" fontId="98" fillId="0" borderId="0" xfId="0" applyFont="1" applyAlignment="1">
      <alignment horizontal="right"/>
    </xf>
    <xf numFmtId="0" fontId="106" fillId="0" borderId="0" xfId="0" applyFont="1" applyAlignment="1">
      <alignment/>
    </xf>
    <xf numFmtId="0" fontId="107" fillId="0" borderId="0" xfId="0" applyFont="1" applyAlignment="1">
      <alignment/>
    </xf>
    <xf numFmtId="0" fontId="108" fillId="0" borderId="10" xfId="0" applyFont="1" applyBorder="1" applyAlignment="1">
      <alignment/>
    </xf>
    <xf numFmtId="0" fontId="109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10" fillId="0" borderId="12" xfId="0" applyFont="1" applyBorder="1" applyAlignment="1">
      <alignment vertical="top" wrapText="1"/>
    </xf>
    <xf numFmtId="0" fontId="110" fillId="0" borderId="13" xfId="0" applyFont="1" applyBorder="1" applyAlignment="1">
      <alignment vertical="top" wrapText="1"/>
    </xf>
    <xf numFmtId="0" fontId="108" fillId="0" borderId="14" xfId="0" applyFont="1" applyBorder="1" applyAlignment="1">
      <alignment/>
    </xf>
    <xf numFmtId="0" fontId="108" fillId="0" borderId="15" xfId="0" applyFont="1" applyBorder="1" applyAlignment="1">
      <alignment/>
    </xf>
    <xf numFmtId="0" fontId="108" fillId="0" borderId="16" xfId="0" applyFont="1" applyBorder="1" applyAlignment="1">
      <alignment/>
    </xf>
    <xf numFmtId="0" fontId="111" fillId="0" borderId="15" xfId="0" applyFont="1" applyBorder="1" applyAlignment="1">
      <alignment vertical="center" wrapText="1"/>
    </xf>
    <xf numFmtId="0" fontId="111" fillId="0" borderId="17" xfId="0" applyFont="1" applyBorder="1" applyAlignment="1">
      <alignment vertical="center" wrapText="1"/>
    </xf>
    <xf numFmtId="0" fontId="111" fillId="0" borderId="18" xfId="0" applyFont="1" applyBorder="1" applyAlignment="1">
      <alignment vertical="center" wrapText="1"/>
    </xf>
    <xf numFmtId="0" fontId="112" fillId="0" borderId="16" xfId="0" applyFont="1" applyBorder="1" applyAlignment="1">
      <alignment horizontal="right" vertical="center" wrapText="1"/>
    </xf>
    <xf numFmtId="0" fontId="112" fillId="0" borderId="19" xfId="0" applyFont="1" applyBorder="1" applyAlignment="1">
      <alignment horizontal="right" vertical="center" wrapText="1"/>
    </xf>
    <xf numFmtId="0" fontId="112" fillId="0" borderId="14" xfId="0" applyFont="1" applyBorder="1" applyAlignment="1">
      <alignment horizontal="right" vertical="center" wrapText="1"/>
    </xf>
    <xf numFmtId="0" fontId="112" fillId="0" borderId="13" xfId="0" applyFont="1" applyBorder="1" applyAlignment="1">
      <alignment horizontal="right" vertical="center" wrapText="1"/>
    </xf>
    <xf numFmtId="0" fontId="112" fillId="0" borderId="20" xfId="0" applyFont="1" applyBorder="1" applyAlignment="1">
      <alignment horizontal="right" vertical="center" wrapText="1"/>
    </xf>
    <xf numFmtId="0" fontId="112" fillId="0" borderId="10" xfId="0" applyFont="1" applyBorder="1" applyAlignment="1">
      <alignment horizontal="right" vertical="center" wrapText="1"/>
    </xf>
    <xf numFmtId="0" fontId="112" fillId="0" borderId="21" xfId="0" applyFont="1" applyBorder="1" applyAlignment="1">
      <alignment horizontal="right" vertical="center" wrapText="1"/>
    </xf>
    <xf numFmtId="0" fontId="111" fillId="0" borderId="22" xfId="0" applyFont="1" applyBorder="1" applyAlignment="1">
      <alignment vertical="center" wrapText="1"/>
    </xf>
    <xf numFmtId="0" fontId="112" fillId="0" borderId="23" xfId="0" applyFont="1" applyBorder="1" applyAlignment="1">
      <alignment horizontal="right" vertical="center" wrapText="1"/>
    </xf>
    <xf numFmtId="0" fontId="112" fillId="0" borderId="24" xfId="0" applyFont="1" applyBorder="1" applyAlignment="1">
      <alignment horizontal="right" vertical="center" wrapText="1"/>
    </xf>
    <xf numFmtId="0" fontId="111" fillId="0" borderId="12" xfId="0" applyFont="1" applyBorder="1" applyAlignment="1">
      <alignment vertical="center" wrapText="1"/>
    </xf>
    <xf numFmtId="0" fontId="112" fillId="0" borderId="25" xfId="0" applyFont="1" applyBorder="1" applyAlignment="1">
      <alignment horizontal="right" vertical="center" wrapText="1"/>
    </xf>
    <xf numFmtId="0" fontId="111" fillId="0" borderId="16" xfId="0" applyFont="1" applyBorder="1" applyAlignment="1">
      <alignment vertical="center" wrapText="1"/>
    </xf>
    <xf numFmtId="0" fontId="111" fillId="0" borderId="19" xfId="0" applyFont="1" applyBorder="1" applyAlignment="1">
      <alignment vertical="center" wrapText="1"/>
    </xf>
    <xf numFmtId="0" fontId="108" fillId="0" borderId="14" xfId="0" applyFont="1" applyBorder="1" applyAlignment="1">
      <alignment vertical="center" wrapText="1"/>
    </xf>
    <xf numFmtId="0" fontId="108" fillId="0" borderId="19" xfId="0" applyFont="1" applyBorder="1" applyAlignment="1">
      <alignment vertical="center" wrapText="1"/>
    </xf>
    <xf numFmtId="0" fontId="108" fillId="0" borderId="16" xfId="0" applyFont="1" applyBorder="1" applyAlignment="1">
      <alignment vertical="center" wrapText="1"/>
    </xf>
    <xf numFmtId="0" fontId="111" fillId="0" borderId="14" xfId="0" applyFont="1" applyBorder="1" applyAlignment="1">
      <alignment vertical="center" wrapText="1"/>
    </xf>
    <xf numFmtId="0" fontId="108" fillId="0" borderId="17" xfId="0" applyFont="1" applyBorder="1" applyAlignment="1">
      <alignment vertical="center" wrapText="1"/>
    </xf>
    <xf numFmtId="0" fontId="108" fillId="0" borderId="22" xfId="0" applyFont="1" applyBorder="1" applyAlignment="1">
      <alignment vertical="center" wrapText="1"/>
    </xf>
    <xf numFmtId="0" fontId="108" fillId="0" borderId="15" xfId="0" applyFont="1" applyBorder="1" applyAlignment="1">
      <alignment vertical="center" wrapText="1"/>
    </xf>
    <xf numFmtId="0" fontId="108" fillId="0" borderId="18" xfId="0" applyFont="1" applyBorder="1" applyAlignment="1">
      <alignment vertical="center" wrapText="1"/>
    </xf>
    <xf numFmtId="0" fontId="108" fillId="0" borderId="26" xfId="0" applyFont="1" applyBorder="1" applyAlignment="1">
      <alignment vertical="center" wrapText="1"/>
    </xf>
    <xf numFmtId="0" fontId="112" fillId="0" borderId="27" xfId="0" applyFont="1" applyBorder="1" applyAlignment="1">
      <alignment horizontal="right" vertical="center" wrapText="1"/>
    </xf>
    <xf numFmtId="0" fontId="108" fillId="0" borderId="28" xfId="0" applyFont="1" applyBorder="1" applyAlignment="1">
      <alignment vertical="center" wrapText="1"/>
    </xf>
    <xf numFmtId="0" fontId="111" fillId="0" borderId="29" xfId="0" applyFont="1" applyBorder="1" applyAlignment="1">
      <alignment vertical="center" wrapText="1"/>
    </xf>
    <xf numFmtId="0" fontId="111" fillId="0" borderId="28" xfId="0" applyFont="1" applyBorder="1" applyAlignment="1">
      <alignment vertical="center" wrapText="1"/>
    </xf>
    <xf numFmtId="0" fontId="111" fillId="0" borderId="30" xfId="0" applyFont="1" applyBorder="1" applyAlignment="1">
      <alignment vertical="center" wrapText="1"/>
    </xf>
    <xf numFmtId="0" fontId="111" fillId="0" borderId="31" xfId="0" applyFont="1" applyBorder="1" applyAlignment="1">
      <alignment vertical="center" wrapText="1"/>
    </xf>
    <xf numFmtId="0" fontId="111" fillId="0" borderId="26" xfId="0" applyFont="1" applyBorder="1" applyAlignment="1">
      <alignment vertical="center" wrapText="1"/>
    </xf>
    <xf numFmtId="0" fontId="108" fillId="0" borderId="32" xfId="0" applyFont="1" applyBorder="1" applyAlignment="1">
      <alignment vertical="center" wrapText="1"/>
    </xf>
    <xf numFmtId="0" fontId="108" fillId="0" borderId="33" xfId="0" applyFont="1" applyBorder="1" applyAlignment="1">
      <alignment vertical="center" wrapText="1"/>
    </xf>
    <xf numFmtId="0" fontId="111" fillId="0" borderId="32" xfId="0" applyFont="1" applyBorder="1" applyAlignment="1">
      <alignment vertical="center" wrapText="1"/>
    </xf>
    <xf numFmtId="0" fontId="111" fillId="0" borderId="33" xfId="0" applyFont="1" applyBorder="1" applyAlignment="1">
      <alignment vertical="center" wrapText="1"/>
    </xf>
    <xf numFmtId="0" fontId="113" fillId="0" borderId="0" xfId="0" applyFont="1" applyAlignment="1">
      <alignment horizontal="center"/>
    </xf>
    <xf numFmtId="0" fontId="113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21" xfId="0" applyFont="1" applyBorder="1" applyAlignment="1" applyProtection="1">
      <alignment horizontal="center" vertical="center"/>
      <protection locked="0"/>
    </xf>
    <xf numFmtId="3" fontId="40" fillId="0" borderId="17" xfId="0" applyNumberFormat="1" applyFont="1" applyBorder="1" applyAlignment="1" applyProtection="1">
      <alignment horizontal="center" vertical="center"/>
      <protection locked="0"/>
    </xf>
    <xf numFmtId="0" fontId="40" fillId="0" borderId="34" xfId="0" applyFont="1" applyBorder="1" applyAlignment="1">
      <alignment horizontal="center" vertical="center"/>
    </xf>
    <xf numFmtId="0" fontId="39" fillId="0" borderId="35" xfId="0" applyFont="1" applyBorder="1" applyAlignment="1" applyProtection="1">
      <alignment horizontal="center" vertical="center"/>
      <protection locked="0"/>
    </xf>
    <xf numFmtId="0" fontId="40" fillId="0" borderId="17" xfId="0" applyFont="1" applyBorder="1" applyAlignment="1">
      <alignment horizontal="center" vertical="center"/>
    </xf>
    <xf numFmtId="0" fontId="40" fillId="33" borderId="34" xfId="0" applyFont="1" applyFill="1" applyBorder="1" applyAlignment="1" applyProtection="1">
      <alignment horizontal="center" vertical="center"/>
      <protection/>
    </xf>
    <xf numFmtId="0" fontId="40" fillId="0" borderId="21" xfId="0" applyFont="1" applyBorder="1" applyAlignment="1" applyProtection="1">
      <alignment horizontal="center" vertical="center"/>
      <protection/>
    </xf>
    <xf numFmtId="0" fontId="40" fillId="33" borderId="21" xfId="0" applyFont="1" applyFill="1" applyBorder="1" applyAlignment="1" applyProtection="1">
      <alignment horizontal="center" vertical="center"/>
      <protection/>
    </xf>
    <xf numFmtId="0" fontId="42" fillId="34" borderId="21" xfId="0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0" fillId="0" borderId="34" xfId="0" applyFont="1" applyBorder="1" applyAlignment="1" applyProtection="1">
      <alignment horizontal="center" vertical="center"/>
      <protection/>
    </xf>
    <xf numFmtId="0" fontId="39" fillId="0" borderId="35" xfId="0" applyFont="1" applyBorder="1" applyAlignment="1" applyProtection="1">
      <alignment horizontal="center" vertical="center"/>
      <protection/>
    </xf>
    <xf numFmtId="0" fontId="40" fillId="0" borderId="17" xfId="0" applyFont="1" applyBorder="1" applyAlignment="1" applyProtection="1">
      <alignment horizontal="center" vertical="center"/>
      <protection/>
    </xf>
    <xf numFmtId="0" fontId="1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14" fillId="0" borderId="0" xfId="0" applyFont="1" applyAlignment="1">
      <alignment/>
    </xf>
    <xf numFmtId="0" fontId="1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0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15" fillId="0" borderId="0" xfId="0" applyFont="1" applyAlignment="1">
      <alignment horizontal="center" vertical="center"/>
    </xf>
    <xf numFmtId="0" fontId="11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15" fillId="0" borderId="0" xfId="0" applyFont="1" applyAlignment="1">
      <alignment/>
    </xf>
    <xf numFmtId="0" fontId="115" fillId="0" borderId="0" xfId="0" applyFont="1" applyBorder="1" applyAlignment="1">
      <alignment horizontal="center" vertical="center"/>
    </xf>
    <xf numFmtId="0" fontId="114" fillId="0" borderId="0" xfId="0" applyFont="1" applyAlignment="1">
      <alignment horizontal="left"/>
    </xf>
    <xf numFmtId="0" fontId="113" fillId="35" borderId="34" xfId="0" applyFont="1" applyFill="1" applyBorder="1" applyAlignment="1" applyProtection="1">
      <alignment horizontal="center" vertical="center"/>
      <protection/>
    </xf>
    <xf numFmtId="0" fontId="113" fillId="0" borderId="0" xfId="0" applyFont="1" applyAlignment="1" applyProtection="1">
      <alignment horizontal="center"/>
      <protection/>
    </xf>
    <xf numFmtId="0" fontId="40" fillId="0" borderId="0" xfId="0" applyFont="1" applyAlignment="1" applyProtection="1">
      <alignment horizontal="center"/>
      <protection/>
    </xf>
    <xf numFmtId="0" fontId="40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 horizontal="right"/>
      <protection/>
    </xf>
    <xf numFmtId="0" fontId="40" fillId="0" borderId="37" xfId="0" applyFont="1" applyBorder="1" applyAlignment="1" applyProtection="1">
      <alignment horizontal="center"/>
      <protection/>
    </xf>
    <xf numFmtId="0" fontId="45" fillId="35" borderId="21" xfId="0" applyFont="1" applyFill="1" applyBorder="1" applyAlignment="1" applyProtection="1">
      <alignment horizontal="center" vertical="center"/>
      <protection/>
    </xf>
    <xf numFmtId="0" fontId="45" fillId="36" borderId="23" xfId="0" applyFont="1" applyFill="1" applyBorder="1" applyAlignment="1" applyProtection="1">
      <alignment horizontal="center" vertical="center"/>
      <protection/>
    </xf>
    <xf numFmtId="0" fontId="40" fillId="36" borderId="21" xfId="0" applyFont="1" applyFill="1" applyBorder="1" applyAlignment="1" applyProtection="1">
      <alignment horizontal="center" vertical="center"/>
      <protection/>
    </xf>
    <xf numFmtId="0" fontId="40" fillId="36" borderId="34" xfId="0" applyFont="1" applyFill="1" applyBorder="1" applyAlignment="1" applyProtection="1">
      <alignment horizontal="center" vertical="center"/>
      <protection/>
    </xf>
    <xf numFmtId="0" fontId="40" fillId="36" borderId="35" xfId="0" applyFont="1" applyFill="1" applyBorder="1" applyAlignment="1" applyProtection="1">
      <alignment horizontal="center" vertical="center"/>
      <protection/>
    </xf>
    <xf numFmtId="0" fontId="40" fillId="36" borderId="17" xfId="0" applyFont="1" applyFill="1" applyBorder="1" applyAlignment="1" applyProtection="1">
      <alignment horizontal="center" vertical="center"/>
      <protection/>
    </xf>
    <xf numFmtId="0" fontId="46" fillId="36" borderId="34" xfId="0" applyFont="1" applyFill="1" applyBorder="1" applyAlignment="1" applyProtection="1">
      <alignment horizontal="center" vertical="center"/>
      <protection/>
    </xf>
    <xf numFmtId="0" fontId="46" fillId="36" borderId="21" xfId="0" applyFont="1" applyFill="1" applyBorder="1" applyAlignment="1" applyProtection="1">
      <alignment horizontal="center" vertical="center"/>
      <protection/>
    </xf>
    <xf numFmtId="0" fontId="47" fillId="36" borderId="21" xfId="0" applyFont="1" applyFill="1" applyBorder="1" applyAlignment="1" applyProtection="1">
      <alignment horizontal="center" vertical="center"/>
      <protection/>
    </xf>
    <xf numFmtId="0" fontId="48" fillId="37" borderId="34" xfId="0" applyFont="1" applyFill="1" applyBorder="1" applyAlignment="1" applyProtection="1">
      <alignment horizontal="center" vertical="center"/>
      <protection/>
    </xf>
    <xf numFmtId="0" fontId="48" fillId="37" borderId="35" xfId="0" applyFont="1" applyFill="1" applyBorder="1" applyAlignment="1" applyProtection="1">
      <alignment horizontal="center" vertical="center"/>
      <protection/>
    </xf>
    <xf numFmtId="0" fontId="48" fillId="37" borderId="17" xfId="0" applyFont="1" applyFill="1" applyBorder="1" applyAlignment="1" applyProtection="1">
      <alignment horizontal="center" vertical="center"/>
      <protection/>
    </xf>
    <xf numFmtId="0" fontId="40" fillId="37" borderId="34" xfId="0" applyFont="1" applyFill="1" applyBorder="1" applyAlignment="1" applyProtection="1">
      <alignment horizontal="center" vertical="center"/>
      <protection/>
    </xf>
    <xf numFmtId="0" fontId="40" fillId="37" borderId="35" xfId="0" applyFont="1" applyFill="1" applyBorder="1" applyAlignment="1" applyProtection="1">
      <alignment horizontal="center" vertical="center"/>
      <protection/>
    </xf>
    <xf numFmtId="0" fontId="40" fillId="37" borderId="17" xfId="0" applyFont="1" applyFill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horizontal="center"/>
      <protection/>
    </xf>
    <xf numFmtId="0" fontId="113" fillId="0" borderId="0" xfId="0" applyFont="1" applyBorder="1" applyAlignment="1" applyProtection="1">
      <alignment horizontal="center"/>
      <protection/>
    </xf>
    <xf numFmtId="0" fontId="40" fillId="0" borderId="0" xfId="0" applyFont="1" applyBorder="1" applyAlignment="1" applyProtection="1">
      <alignment horizontal="left"/>
      <protection/>
    </xf>
    <xf numFmtId="0" fontId="40" fillId="0" borderId="0" xfId="0" applyFont="1" applyBorder="1" applyAlignment="1" applyProtection="1">
      <alignment horizontal="right"/>
      <protection/>
    </xf>
    <xf numFmtId="0" fontId="113" fillId="0" borderId="0" xfId="0" applyFont="1" applyBorder="1" applyAlignment="1">
      <alignment horizontal="center"/>
    </xf>
    <xf numFmtId="0" fontId="113" fillId="0" borderId="0" xfId="0" applyFont="1" applyBorder="1" applyAlignment="1">
      <alignment/>
    </xf>
    <xf numFmtId="0" fontId="1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14" fillId="0" borderId="0" xfId="0" applyFont="1" applyBorder="1" applyAlignment="1">
      <alignment/>
    </xf>
    <xf numFmtId="0" fontId="103" fillId="0" borderId="0" xfId="0" applyFont="1" applyBorder="1" applyAlignment="1">
      <alignment horizontal="left" vertical="center"/>
    </xf>
    <xf numFmtId="0" fontId="10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03" fillId="0" borderId="0" xfId="0" applyFont="1" applyBorder="1" applyAlignment="1">
      <alignment/>
    </xf>
    <xf numFmtId="0" fontId="116" fillId="0" borderId="0" xfId="0" applyFont="1" applyFill="1" applyBorder="1" applyAlignment="1" applyProtection="1">
      <alignment vertical="center"/>
      <protection/>
    </xf>
    <xf numFmtId="0" fontId="114" fillId="0" borderId="0" xfId="0" applyFont="1" applyBorder="1" applyAlignment="1">
      <alignment horizontal="left" vertical="center"/>
    </xf>
    <xf numFmtId="0" fontId="114" fillId="0" borderId="38" xfId="0" applyFont="1" applyFill="1" applyBorder="1" applyAlignment="1">
      <alignment horizontal="left" vertical="center"/>
    </xf>
    <xf numFmtId="0" fontId="114" fillId="0" borderId="38" xfId="0" applyFont="1" applyBorder="1" applyAlignment="1">
      <alignment horizontal="left" vertical="center"/>
    </xf>
    <xf numFmtId="0" fontId="114" fillId="0" borderId="39" xfId="0" applyFont="1" applyBorder="1" applyAlignment="1">
      <alignment horizontal="left" vertical="center"/>
    </xf>
    <xf numFmtId="0" fontId="114" fillId="0" borderId="27" xfId="0" applyFont="1" applyBorder="1" applyAlignment="1">
      <alignment horizontal="left" vertical="center"/>
    </xf>
    <xf numFmtId="0" fontId="114" fillId="0" borderId="40" xfId="0" applyFont="1" applyBorder="1" applyAlignment="1">
      <alignment horizontal="left" vertical="center"/>
    </xf>
    <xf numFmtId="0" fontId="114" fillId="0" borderId="32" xfId="0" applyFont="1" applyBorder="1" applyAlignment="1">
      <alignment horizontal="left" vertical="center"/>
    </xf>
    <xf numFmtId="0" fontId="114" fillId="0" borderId="28" xfId="0" applyFont="1" applyBorder="1" applyAlignment="1">
      <alignment horizontal="left" vertical="center"/>
    </xf>
    <xf numFmtId="0" fontId="114" fillId="0" borderId="31" xfId="0" applyFont="1" applyBorder="1" applyAlignment="1">
      <alignment horizontal="left" vertical="center"/>
    </xf>
    <xf numFmtId="0" fontId="113" fillId="0" borderId="32" xfId="0" applyFont="1" applyBorder="1" applyAlignment="1" applyProtection="1">
      <alignment horizontal="center"/>
      <protection/>
    </xf>
    <xf numFmtId="0" fontId="113" fillId="0" borderId="24" xfId="0" applyFont="1" applyBorder="1" applyAlignment="1" applyProtection="1">
      <alignment horizontal="center"/>
      <protection/>
    </xf>
    <xf numFmtId="0" fontId="40" fillId="0" borderId="24" xfId="0" applyFont="1" applyBorder="1" applyAlignment="1" applyProtection="1">
      <alignment horizontal="center"/>
      <protection/>
    </xf>
    <xf numFmtId="0" fontId="40" fillId="0" borderId="24" xfId="0" applyFont="1" applyBorder="1" applyAlignment="1" applyProtection="1">
      <alignment horizontal="left"/>
      <protection/>
    </xf>
    <xf numFmtId="0" fontId="40" fillId="0" borderId="14" xfId="0" applyFont="1" applyBorder="1" applyAlignment="1" applyProtection="1">
      <alignment horizontal="left"/>
      <protection/>
    </xf>
    <xf numFmtId="0" fontId="113" fillId="0" borderId="31" xfId="0" applyFont="1" applyBorder="1" applyAlignment="1" applyProtection="1">
      <alignment horizontal="center"/>
      <protection/>
    </xf>
    <xf numFmtId="0" fontId="113" fillId="0" borderId="25" xfId="0" applyFont="1" applyBorder="1" applyAlignment="1" applyProtection="1">
      <alignment horizontal="center"/>
      <protection/>
    </xf>
    <xf numFmtId="0" fontId="40" fillId="0" borderId="25" xfId="0" applyFont="1" applyBorder="1" applyAlignment="1" applyProtection="1">
      <alignment horizontal="center"/>
      <protection/>
    </xf>
    <xf numFmtId="0" fontId="40" fillId="0" borderId="25" xfId="0" applyFont="1" applyBorder="1" applyAlignment="1" applyProtection="1">
      <alignment horizontal="left"/>
      <protection/>
    </xf>
    <xf numFmtId="0" fontId="40" fillId="0" borderId="13" xfId="0" applyFont="1" applyBorder="1" applyAlignment="1" applyProtection="1">
      <alignment horizontal="left"/>
      <protection/>
    </xf>
    <xf numFmtId="0" fontId="113" fillId="0" borderId="41" xfId="0" applyFont="1" applyBorder="1" applyAlignment="1" applyProtection="1">
      <alignment horizontal="center"/>
      <protection/>
    </xf>
    <xf numFmtId="0" fontId="113" fillId="0" borderId="42" xfId="0" applyFont="1" applyBorder="1" applyAlignment="1" applyProtection="1">
      <alignment horizontal="center"/>
      <protection/>
    </xf>
    <xf numFmtId="0" fontId="40" fillId="0" borderId="42" xfId="0" applyFont="1" applyBorder="1" applyAlignment="1" applyProtection="1">
      <alignment horizontal="center"/>
      <protection/>
    </xf>
    <xf numFmtId="0" fontId="40" fillId="0" borderId="42" xfId="0" applyFont="1" applyBorder="1" applyAlignment="1" applyProtection="1">
      <alignment horizontal="left"/>
      <protection/>
    </xf>
    <xf numFmtId="0" fontId="40" fillId="0" borderId="43" xfId="0" applyFont="1" applyBorder="1" applyAlignment="1" applyProtection="1">
      <alignment horizontal="left"/>
      <protection/>
    </xf>
    <xf numFmtId="0" fontId="114" fillId="0" borderId="41" xfId="0" applyFont="1" applyBorder="1" applyAlignment="1">
      <alignment horizontal="center" vertical="center"/>
    </xf>
    <xf numFmtId="0" fontId="114" fillId="0" borderId="42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1" fillId="38" borderId="0" xfId="0" applyFont="1" applyFill="1" applyAlignment="1">
      <alignment/>
    </xf>
    <xf numFmtId="0" fontId="105" fillId="38" borderId="0" xfId="0" applyFont="1" applyFill="1" applyAlignment="1">
      <alignment/>
    </xf>
    <xf numFmtId="0" fontId="105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5" fillId="39" borderId="0" xfId="0" applyFont="1" applyFill="1" applyAlignment="1">
      <alignment/>
    </xf>
    <xf numFmtId="0" fontId="105" fillId="4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0" fillId="39" borderId="0" xfId="0" applyFont="1" applyFill="1" applyAlignment="1" applyProtection="1">
      <alignment/>
      <protection locked="0"/>
    </xf>
    <xf numFmtId="165" fontId="0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Alignment="1" applyProtection="1">
      <alignment horizontal="center"/>
      <protection/>
    </xf>
    <xf numFmtId="164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165" fontId="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right"/>
      <protection locked="0"/>
    </xf>
    <xf numFmtId="0" fontId="0" fillId="0" borderId="21" xfId="0" applyFont="1" applyFill="1" applyBorder="1" applyAlignment="1" applyProtection="1">
      <alignment horizontal="center"/>
      <protection/>
    </xf>
    <xf numFmtId="0" fontId="50" fillId="39" borderId="0" xfId="0" applyFont="1" applyFill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0" xfId="0" applyFont="1" applyFill="1" applyAlignment="1" applyProtection="1">
      <alignment/>
      <protection/>
    </xf>
    <xf numFmtId="0" fontId="50" fillId="0" borderId="0" xfId="0" applyFont="1" applyFill="1" applyAlignment="1" applyProtection="1">
      <alignment/>
      <protection locked="0"/>
    </xf>
    <xf numFmtId="2" fontId="51" fillId="0" borderId="0" xfId="0" applyNumberFormat="1" applyFont="1" applyAlignment="1" applyProtection="1">
      <alignment horizontal="right"/>
      <protection/>
    </xf>
    <xf numFmtId="0" fontId="50" fillId="0" borderId="21" xfId="0" applyFont="1" applyFill="1" applyBorder="1" applyAlignment="1" applyProtection="1">
      <alignment horizontal="center"/>
      <protection/>
    </xf>
    <xf numFmtId="0" fontId="50" fillId="0" borderId="0" xfId="0" applyFont="1" applyAlignment="1" applyProtection="1">
      <alignment horizontal="center"/>
      <protection locked="0"/>
    </xf>
    <xf numFmtId="0" fontId="50" fillId="0" borderId="0" xfId="0" applyFont="1" applyFill="1" applyAlignment="1" applyProtection="1">
      <alignment horizontal="right"/>
      <protection locked="0"/>
    </xf>
    <xf numFmtId="0" fontId="50" fillId="39" borderId="36" xfId="0" applyFont="1" applyFill="1" applyBorder="1" applyAlignment="1" applyProtection="1">
      <alignment/>
      <protection/>
    </xf>
    <xf numFmtId="0" fontId="50" fillId="39" borderId="36" xfId="0" applyFont="1" applyFill="1" applyBorder="1" applyAlignment="1" applyProtection="1">
      <alignment horizontal="center"/>
      <protection/>
    </xf>
    <xf numFmtId="1" fontId="50" fillId="40" borderId="36" xfId="0" applyNumberFormat="1" applyFont="1" applyFill="1" applyBorder="1" applyAlignment="1" applyProtection="1">
      <alignment horizontal="center"/>
      <protection/>
    </xf>
    <xf numFmtId="1" fontId="50" fillId="39" borderId="36" xfId="0" applyNumberFormat="1" applyFont="1" applyFill="1" applyBorder="1" applyAlignment="1" applyProtection="1">
      <alignment horizontal="center"/>
      <protection/>
    </xf>
    <xf numFmtId="0" fontId="50" fillId="39" borderId="44" xfId="0" applyFont="1" applyFill="1" applyBorder="1" applyAlignment="1" applyProtection="1">
      <alignment horizontal="center"/>
      <protection/>
    </xf>
    <xf numFmtId="0" fontId="50" fillId="39" borderId="37" xfId="0" applyFont="1" applyFill="1" applyBorder="1" applyAlignment="1" applyProtection="1">
      <alignment/>
      <protection/>
    </xf>
    <xf numFmtId="0" fontId="50" fillId="39" borderId="37" xfId="0" applyFont="1" applyFill="1" applyBorder="1" applyAlignment="1" applyProtection="1">
      <alignment horizontal="center"/>
      <protection/>
    </xf>
    <xf numFmtId="1" fontId="50" fillId="40" borderId="37" xfId="0" applyNumberFormat="1" applyFont="1" applyFill="1" applyBorder="1" applyAlignment="1" applyProtection="1">
      <alignment horizontal="center"/>
      <protection/>
    </xf>
    <xf numFmtId="1" fontId="50" fillId="39" borderId="37" xfId="0" applyNumberFormat="1" applyFont="1" applyFill="1" applyBorder="1" applyAlignment="1" applyProtection="1">
      <alignment horizontal="center"/>
      <protection/>
    </xf>
    <xf numFmtId="14" fontId="50" fillId="39" borderId="37" xfId="0" applyNumberFormat="1" applyFont="1" applyFill="1" applyBorder="1" applyAlignment="1" applyProtection="1">
      <alignment/>
      <protection/>
    </xf>
    <xf numFmtId="0" fontId="50" fillId="40" borderId="23" xfId="0" applyFont="1" applyFill="1" applyBorder="1" applyAlignment="1" applyProtection="1">
      <alignment horizontal="center"/>
      <protection/>
    </xf>
    <xf numFmtId="0" fontId="50" fillId="39" borderId="10" xfId="0" applyFont="1" applyFill="1" applyBorder="1" applyAlignment="1" applyProtection="1">
      <alignment horizontal="center"/>
      <protection/>
    </xf>
    <xf numFmtId="0" fontId="0" fillId="39" borderId="45" xfId="0" applyFont="1" applyFill="1" applyBorder="1" applyAlignment="1" applyProtection="1">
      <alignment horizontal="center"/>
      <protection/>
    </xf>
    <xf numFmtId="0" fontId="0" fillId="40" borderId="45" xfId="0" applyFont="1" applyFill="1" applyBorder="1" applyAlignment="1" applyProtection="1">
      <alignment horizontal="center"/>
      <protection/>
    </xf>
    <xf numFmtId="0" fontId="0" fillId="39" borderId="10" xfId="0" applyFont="1" applyFill="1" applyBorder="1" applyAlignment="1" applyProtection="1">
      <alignment horizontal="center"/>
      <protection/>
    </xf>
    <xf numFmtId="0" fontId="50" fillId="39" borderId="46" xfId="0" applyFont="1" applyFill="1" applyBorder="1" applyAlignment="1" applyProtection="1">
      <alignment horizontal="center"/>
      <protection/>
    </xf>
    <xf numFmtId="0" fontId="0" fillId="0" borderId="47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 locked="0"/>
    </xf>
    <xf numFmtId="2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2" fontId="0" fillId="0" borderId="0" xfId="0" applyNumberFormat="1" applyFont="1" applyBorder="1" applyAlignment="1" applyProtection="1">
      <alignment horizontal="right"/>
      <protection locked="0"/>
    </xf>
    <xf numFmtId="165" fontId="0" fillId="0" borderId="48" xfId="0" applyNumberFormat="1" applyFont="1" applyBorder="1" applyAlignment="1" applyProtection="1">
      <alignment horizontal="left"/>
      <protection locked="0"/>
    </xf>
    <xf numFmtId="1" fontId="50" fillId="4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hidden="1"/>
    </xf>
    <xf numFmtId="2" fontId="0" fillId="0" borderId="0" xfId="0" applyNumberFormat="1" applyFont="1" applyBorder="1" applyAlignment="1" applyProtection="1">
      <alignment horizontal="center"/>
      <protection locked="0"/>
    </xf>
    <xf numFmtId="0" fontId="0" fillId="0" borderId="44" xfId="0" applyFont="1" applyBorder="1" applyAlignment="1" applyProtection="1">
      <alignment/>
      <protection locked="0"/>
    </xf>
    <xf numFmtId="1" fontId="0" fillId="0" borderId="37" xfId="0" applyNumberFormat="1" applyFont="1" applyBorder="1" applyAlignment="1" applyProtection="1">
      <alignment horizontal="center"/>
      <protection hidden="1"/>
    </xf>
    <xf numFmtId="0" fontId="0" fillId="0" borderId="37" xfId="0" applyFont="1" applyBorder="1" applyAlignment="1" applyProtection="1">
      <alignment/>
      <protection locked="0"/>
    </xf>
    <xf numFmtId="2" fontId="0" fillId="0" borderId="37" xfId="0" applyNumberFormat="1" applyFont="1" applyBorder="1" applyAlignment="1" applyProtection="1">
      <alignment/>
      <protection locked="0"/>
    </xf>
    <xf numFmtId="0" fontId="0" fillId="0" borderId="37" xfId="0" applyFont="1" applyBorder="1" applyAlignment="1" applyProtection="1">
      <alignment horizontal="right"/>
      <protection locked="0"/>
    </xf>
    <xf numFmtId="2" fontId="0" fillId="0" borderId="37" xfId="0" applyNumberFormat="1" applyFont="1" applyBorder="1" applyAlignment="1" applyProtection="1">
      <alignment horizontal="right"/>
      <protection locked="0"/>
    </xf>
    <xf numFmtId="165" fontId="0" fillId="0" borderId="15" xfId="0" applyNumberFormat="1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/>
      <protection locked="0"/>
    </xf>
    <xf numFmtId="1" fontId="50" fillId="40" borderId="23" xfId="0" applyNumberFormat="1" applyFont="1" applyFill="1" applyBorder="1" applyAlignment="1" applyProtection="1">
      <alignment horizontal="center"/>
      <protection/>
    </xf>
    <xf numFmtId="1" fontId="50" fillId="40" borderId="10" xfId="0" applyNumberFormat="1" applyFont="1" applyFill="1" applyBorder="1" applyAlignment="1" applyProtection="1">
      <alignment horizontal="center"/>
      <protection/>
    </xf>
    <xf numFmtId="1" fontId="50" fillId="40" borderId="45" xfId="0" applyNumberFormat="1" applyFont="1" applyFill="1" applyBorder="1" applyAlignment="1" applyProtection="1">
      <alignment/>
      <protection/>
    </xf>
    <xf numFmtId="0" fontId="50" fillId="39" borderId="45" xfId="0" applyFont="1" applyFill="1" applyBorder="1" applyAlignment="1" applyProtection="1">
      <alignment/>
      <protection/>
    </xf>
    <xf numFmtId="0" fontId="50" fillId="39" borderId="10" xfId="0" applyFont="1" applyFill="1" applyBorder="1" applyAlignment="1" applyProtection="1">
      <alignment/>
      <protection/>
    </xf>
    <xf numFmtId="2" fontId="50" fillId="39" borderId="22" xfId="0" applyNumberFormat="1" applyFont="1" applyFill="1" applyBorder="1" applyAlignment="1" applyProtection="1">
      <alignment horizontal="center"/>
      <protection locked="0"/>
    </xf>
    <xf numFmtId="164" fontId="50" fillId="39" borderId="15" xfId="0" applyNumberFormat="1" applyFont="1" applyFill="1" applyBorder="1" applyAlignment="1" applyProtection="1">
      <alignment horizontal="center"/>
      <protection/>
    </xf>
    <xf numFmtId="2" fontId="0" fillId="0" borderId="48" xfId="0" applyNumberFormat="1" applyFont="1" applyBorder="1" applyAlignment="1" applyProtection="1">
      <alignment/>
      <protection locked="0"/>
    </xf>
    <xf numFmtId="2" fontId="0" fillId="0" borderId="48" xfId="0" applyNumberFormat="1" applyFont="1" applyBorder="1" applyAlignment="1" applyProtection="1">
      <alignment horizontal="right"/>
      <protection locked="0"/>
    </xf>
    <xf numFmtId="2" fontId="0" fillId="0" borderId="48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 applyProtection="1">
      <alignment/>
      <protection locked="0"/>
    </xf>
    <xf numFmtId="2" fontId="50" fillId="39" borderId="23" xfId="0" applyNumberFormat="1" applyFont="1" applyFill="1" applyBorder="1" applyAlignment="1" applyProtection="1">
      <alignment horizontal="center"/>
      <protection locked="0"/>
    </xf>
    <xf numFmtId="164" fontId="50" fillId="39" borderId="10" xfId="0" applyNumberFormat="1" applyFont="1" applyFill="1" applyBorder="1" applyAlignment="1" applyProtection="1">
      <alignment horizontal="center"/>
      <protection/>
    </xf>
    <xf numFmtId="2" fontId="0" fillId="0" borderId="45" xfId="0" applyNumberFormat="1" applyFont="1" applyBorder="1" applyAlignment="1" applyProtection="1">
      <alignment/>
      <protection locked="0"/>
    </xf>
    <xf numFmtId="2" fontId="0" fillId="0" borderId="45" xfId="0" applyNumberFormat="1" applyFont="1" applyBorder="1" applyAlignment="1" applyProtection="1">
      <alignment horizontal="center"/>
      <protection locked="0"/>
    </xf>
    <xf numFmtId="2" fontId="0" fillId="0" borderId="10" xfId="0" applyNumberFormat="1" applyFont="1" applyBorder="1" applyAlignment="1" applyProtection="1">
      <alignment/>
      <protection locked="0"/>
    </xf>
    <xf numFmtId="14" fontId="50" fillId="39" borderId="15" xfId="0" applyNumberFormat="1" applyFont="1" applyFill="1" applyBorder="1" applyAlignment="1" applyProtection="1">
      <alignment/>
      <protection/>
    </xf>
    <xf numFmtId="0" fontId="50" fillId="39" borderId="23" xfId="0" applyFont="1" applyFill="1" applyBorder="1" applyAlignment="1" applyProtection="1">
      <alignment horizontal="center"/>
      <protection/>
    </xf>
    <xf numFmtId="0" fontId="0" fillId="0" borderId="45" xfId="0" applyFont="1" applyBorder="1" applyAlignment="1" applyProtection="1">
      <alignment/>
      <protection locked="0"/>
    </xf>
    <xf numFmtId="0" fontId="0" fillId="0" borderId="45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2" fontId="50" fillId="39" borderId="23" xfId="0" applyNumberFormat="1" applyFont="1" applyFill="1" applyBorder="1" applyAlignment="1" applyProtection="1">
      <alignment horizontal="right"/>
      <protection/>
    </xf>
    <xf numFmtId="2" fontId="50" fillId="39" borderId="10" xfId="0" applyNumberFormat="1" applyFont="1" applyFill="1" applyBorder="1" applyAlignment="1" applyProtection="1">
      <alignment horizontal="center"/>
      <protection/>
    </xf>
    <xf numFmtId="2" fontId="0" fillId="0" borderId="45" xfId="0" applyNumberFormat="1" applyFont="1" applyBorder="1" applyAlignment="1" applyProtection="1">
      <alignment horizontal="right"/>
      <protection locked="0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0" fillId="0" borderId="48" xfId="0" applyFont="1" applyBorder="1" applyAlignment="1" applyProtection="1">
      <alignment/>
      <protection locked="0"/>
    </xf>
    <xf numFmtId="2" fontId="0" fillId="0" borderId="15" xfId="0" applyNumberFormat="1" applyFont="1" applyBorder="1" applyAlignment="1" applyProtection="1">
      <alignment horizontal="right"/>
      <protection locked="0"/>
    </xf>
    <xf numFmtId="2" fontId="0" fillId="0" borderId="15" xfId="0" applyNumberFormat="1" applyFont="1" applyBorder="1" applyAlignment="1" applyProtection="1">
      <alignment horizontal="center"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40" borderId="23" xfId="0" applyFont="1" applyFill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/>
      <protection locked="0"/>
    </xf>
    <xf numFmtId="0" fontId="51" fillId="0" borderId="36" xfId="0" applyFont="1" applyBorder="1" applyAlignment="1" applyProtection="1">
      <alignment/>
      <protection locked="0"/>
    </xf>
    <xf numFmtId="0" fontId="0" fillId="0" borderId="46" xfId="0" applyFont="1" applyBorder="1" applyAlignment="1" applyProtection="1">
      <alignment/>
      <protection locked="0"/>
    </xf>
    <xf numFmtId="1" fontId="50" fillId="40" borderId="23" xfId="0" applyNumberFormat="1" applyFont="1" applyFill="1" applyBorder="1" applyAlignment="1" applyProtection="1">
      <alignment/>
      <protection/>
    </xf>
    <xf numFmtId="1" fontId="0" fillId="0" borderId="36" xfId="0" applyNumberFormat="1" applyFont="1" applyBorder="1" applyAlignment="1" applyProtection="1">
      <alignment horizontal="center"/>
      <protection/>
    </xf>
    <xf numFmtId="2" fontId="0" fillId="0" borderId="22" xfId="0" applyNumberFormat="1" applyFont="1" applyBorder="1" applyAlignment="1" applyProtection="1">
      <alignment/>
      <protection locked="0"/>
    </xf>
    <xf numFmtId="2" fontId="0" fillId="0" borderId="23" xfId="0" applyNumberFormat="1" applyFont="1" applyBorder="1" applyAlignment="1" applyProtection="1">
      <alignment/>
      <protection locked="0"/>
    </xf>
    <xf numFmtId="0" fontId="0" fillId="0" borderId="36" xfId="0" applyFont="1" applyBorder="1" applyAlignment="1" applyProtection="1">
      <alignment horizontal="right"/>
      <protection locked="0"/>
    </xf>
    <xf numFmtId="165" fontId="0" fillId="0" borderId="22" xfId="0" applyNumberFormat="1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/>
      <protection locked="0"/>
    </xf>
    <xf numFmtId="2" fontId="0" fillId="0" borderId="23" xfId="0" applyNumberFormat="1" applyFont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left"/>
      <protection locked="0"/>
    </xf>
    <xf numFmtId="165" fontId="0" fillId="0" borderId="0" xfId="0" applyNumberFormat="1" applyFont="1" applyFill="1" applyAlignment="1" applyProtection="1">
      <alignment horizontal="left"/>
      <protection locked="0"/>
    </xf>
    <xf numFmtId="16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19" borderId="0" xfId="0" applyFont="1" applyFill="1" applyAlignment="1" applyProtection="1">
      <alignment/>
      <protection locked="0"/>
    </xf>
    <xf numFmtId="0" fontId="50" fillId="19" borderId="0" xfId="0" applyFont="1" applyFill="1" applyAlignment="1" applyProtection="1">
      <alignment horizontal="left"/>
      <protection locked="0"/>
    </xf>
    <xf numFmtId="0" fontId="50" fillId="19" borderId="36" xfId="0" applyFont="1" applyFill="1" applyBorder="1" applyAlignment="1" applyProtection="1">
      <alignment/>
      <protection/>
    </xf>
    <xf numFmtId="0" fontId="50" fillId="19" borderId="36" xfId="0" applyFont="1" applyFill="1" applyBorder="1" applyAlignment="1" applyProtection="1">
      <alignment horizontal="center"/>
      <protection/>
    </xf>
    <xf numFmtId="1" fontId="50" fillId="41" borderId="36" xfId="0" applyNumberFormat="1" applyFont="1" applyFill="1" applyBorder="1" applyAlignment="1" applyProtection="1">
      <alignment horizontal="center"/>
      <protection/>
    </xf>
    <xf numFmtId="164" fontId="50" fillId="19" borderId="36" xfId="0" applyNumberFormat="1" applyFont="1" applyFill="1" applyBorder="1" applyAlignment="1" applyProtection="1">
      <alignment horizontal="center"/>
      <protection/>
    </xf>
    <xf numFmtId="2" fontId="50" fillId="19" borderId="36" xfId="0" applyNumberFormat="1" applyFont="1" applyFill="1" applyBorder="1" applyAlignment="1" applyProtection="1">
      <alignment horizontal="right"/>
      <protection/>
    </xf>
    <xf numFmtId="0" fontId="50" fillId="19" borderId="0" xfId="0" applyFont="1" applyFill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shrinkToFit="1"/>
      <protection locked="0"/>
    </xf>
    <xf numFmtId="0" fontId="50" fillId="19" borderId="37" xfId="0" applyFont="1" applyFill="1" applyBorder="1" applyAlignment="1" applyProtection="1">
      <alignment/>
      <protection locked="0"/>
    </xf>
    <xf numFmtId="0" fontId="50" fillId="19" borderId="37" xfId="0" applyFont="1" applyFill="1" applyBorder="1" applyAlignment="1" applyProtection="1">
      <alignment horizontal="center"/>
      <protection/>
    </xf>
    <xf numFmtId="2" fontId="50" fillId="19" borderId="37" xfId="0" applyNumberFormat="1" applyFont="1" applyFill="1" applyBorder="1" applyAlignment="1" applyProtection="1">
      <alignment horizontal="center"/>
      <protection/>
    </xf>
    <xf numFmtId="0" fontId="50" fillId="19" borderId="37" xfId="0" applyFont="1" applyFill="1" applyBorder="1" applyAlignment="1" applyProtection="1">
      <alignment/>
      <protection/>
    </xf>
    <xf numFmtId="1" fontId="50" fillId="41" borderId="37" xfId="0" applyNumberFormat="1" applyFont="1" applyFill="1" applyBorder="1" applyAlignment="1" applyProtection="1">
      <alignment horizontal="center"/>
      <protection/>
    </xf>
    <xf numFmtId="164" fontId="50" fillId="19" borderId="37" xfId="0" applyNumberFormat="1" applyFont="1" applyFill="1" applyBorder="1" applyAlignment="1" applyProtection="1">
      <alignment horizontal="center"/>
      <protection/>
    </xf>
    <xf numFmtId="1" fontId="50" fillId="40" borderId="36" xfId="0" applyNumberFormat="1" applyFont="1" applyFill="1" applyBorder="1" applyAlignment="1" applyProtection="1">
      <alignment/>
      <protection/>
    </xf>
    <xf numFmtId="2" fontId="0" fillId="0" borderId="36" xfId="0" applyNumberFormat="1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 locked="0"/>
    </xf>
    <xf numFmtId="2" fontId="0" fillId="0" borderId="36" xfId="0" applyNumberFormat="1" applyFont="1" applyBorder="1" applyAlignment="1" applyProtection="1">
      <alignment horizontal="right"/>
      <protection locked="0"/>
    </xf>
    <xf numFmtId="2" fontId="0" fillId="0" borderId="36" xfId="0" applyNumberFormat="1" applyFont="1" applyBorder="1" applyAlignment="1" applyProtection="1">
      <alignment/>
      <protection locked="0"/>
    </xf>
    <xf numFmtId="2" fontId="0" fillId="0" borderId="37" xfId="0" applyNumberFormat="1" applyFont="1" applyBorder="1" applyAlignment="1" applyProtection="1">
      <alignment horizontal="center"/>
      <protection locked="0"/>
    </xf>
    <xf numFmtId="0" fontId="50" fillId="0" borderId="10" xfId="0" applyFont="1" applyFill="1" applyBorder="1" applyAlignment="1" applyProtection="1">
      <alignment horizontal="center"/>
      <protection/>
    </xf>
    <xf numFmtId="2" fontId="0" fillId="0" borderId="36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2" fontId="0" fillId="0" borderId="37" xfId="0" applyNumberFormat="1" applyFont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50" fillId="19" borderId="10" xfId="0" applyFont="1" applyFill="1" applyBorder="1" applyAlignment="1" applyProtection="1">
      <alignment horizontal="center"/>
      <protection/>
    </xf>
    <xf numFmtId="0" fontId="0" fillId="19" borderId="45" xfId="0" applyFont="1" applyFill="1" applyBorder="1" applyAlignment="1" applyProtection="1">
      <alignment horizontal="center"/>
      <protection/>
    </xf>
    <xf numFmtId="0" fontId="0" fillId="19" borderId="10" xfId="0" applyFont="1" applyFill="1" applyBorder="1" applyAlignment="1" applyProtection="1">
      <alignment horizontal="center"/>
      <protection/>
    </xf>
    <xf numFmtId="0" fontId="50" fillId="19" borderId="23" xfId="0" applyFont="1" applyFill="1" applyBorder="1" applyAlignment="1" applyProtection="1">
      <alignment horizontal="center"/>
      <protection/>
    </xf>
    <xf numFmtId="0" fontId="50" fillId="19" borderId="46" xfId="0" applyFont="1" applyFill="1" applyBorder="1" applyAlignment="1" applyProtection="1">
      <alignment/>
      <protection/>
    </xf>
    <xf numFmtId="164" fontId="50" fillId="19" borderId="22" xfId="0" applyNumberFormat="1" applyFont="1" applyFill="1" applyBorder="1" applyAlignment="1" applyProtection="1">
      <alignment horizontal="center"/>
      <protection/>
    </xf>
    <xf numFmtId="0" fontId="50" fillId="19" borderId="44" xfId="0" applyFont="1" applyFill="1" applyBorder="1" applyAlignment="1" applyProtection="1">
      <alignment/>
      <protection/>
    </xf>
    <xf numFmtId="164" fontId="50" fillId="19" borderId="15" xfId="0" applyNumberFormat="1" applyFont="1" applyFill="1" applyBorder="1" applyAlignment="1" applyProtection="1">
      <alignment horizontal="center"/>
      <protection/>
    </xf>
    <xf numFmtId="2" fontId="0" fillId="0" borderId="22" xfId="0" applyNumberFormat="1" applyFont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right"/>
      <protection locked="0"/>
    </xf>
    <xf numFmtId="0" fontId="0" fillId="0" borderId="46" xfId="0" applyFont="1" applyBorder="1" applyAlignment="1" applyProtection="1">
      <alignment horizontal="right"/>
      <protection locked="0"/>
    </xf>
    <xf numFmtId="0" fontId="0" fillId="0" borderId="44" xfId="0" applyFont="1" applyBorder="1" applyAlignment="1" applyProtection="1">
      <alignment horizontal="right"/>
      <protection locked="0"/>
    </xf>
    <xf numFmtId="0" fontId="0" fillId="0" borderId="23" xfId="0" applyFont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/>
      <protection locked="0"/>
    </xf>
    <xf numFmtId="165" fontId="0" fillId="0" borderId="48" xfId="0" applyNumberFormat="1" applyFont="1" applyFill="1" applyBorder="1" applyAlignment="1" applyProtection="1">
      <alignment horizontal="left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37" xfId="0" applyFont="1" applyFill="1" applyBorder="1" applyAlignment="1" applyProtection="1">
      <alignment/>
      <protection locked="0"/>
    </xf>
    <xf numFmtId="165" fontId="0" fillId="0" borderId="15" xfId="0" applyNumberFormat="1" applyFont="1" applyFill="1" applyBorder="1" applyAlignment="1" applyProtection="1">
      <alignment horizontal="left"/>
      <protection locked="0"/>
    </xf>
    <xf numFmtId="0" fontId="50" fillId="0" borderId="36" xfId="0" applyFont="1" applyFill="1" applyBorder="1" applyAlignment="1" applyProtection="1">
      <alignment horizontal="center"/>
      <protection locked="0"/>
    </xf>
    <xf numFmtId="165" fontId="0" fillId="0" borderId="22" xfId="0" applyNumberFormat="1" applyFont="1" applyFill="1" applyBorder="1" applyAlignment="1" applyProtection="1">
      <alignment horizontal="left"/>
      <protection locked="0"/>
    </xf>
    <xf numFmtId="0" fontId="50" fillId="0" borderId="37" xfId="0" applyFont="1" applyFill="1" applyBorder="1" applyAlignment="1" applyProtection="1">
      <alignment horizontal="center"/>
      <protection locked="0"/>
    </xf>
    <xf numFmtId="0" fontId="52" fillId="19" borderId="0" xfId="0" applyFont="1" applyFill="1" applyAlignment="1" applyProtection="1">
      <alignment/>
      <protection locked="0"/>
    </xf>
    <xf numFmtId="0" fontId="110" fillId="19" borderId="0" xfId="0" applyFont="1" applyFill="1" applyAlignment="1" applyProtection="1">
      <alignment/>
      <protection locked="0"/>
    </xf>
    <xf numFmtId="2" fontId="110" fillId="19" borderId="0" xfId="0" applyNumberFormat="1" applyFont="1" applyFill="1" applyAlignment="1" applyProtection="1">
      <alignment horizontal="right"/>
      <protection locked="0"/>
    </xf>
    <xf numFmtId="0" fontId="110" fillId="19" borderId="0" xfId="0" applyFont="1" applyFill="1" applyAlignment="1" applyProtection="1">
      <alignment horizontal="right"/>
      <protection locked="0"/>
    </xf>
    <xf numFmtId="166" fontId="110" fillId="19" borderId="0" xfId="0" applyNumberFormat="1" applyFont="1" applyFill="1" applyAlignment="1" applyProtection="1">
      <alignment horizontal="left"/>
      <protection locked="0"/>
    </xf>
    <xf numFmtId="1" fontId="110" fillId="19" borderId="0" xfId="0" applyNumberFormat="1" applyFont="1" applyFill="1" applyAlignment="1" applyProtection="1">
      <alignment/>
      <protection locked="0"/>
    </xf>
    <xf numFmtId="1" fontId="110" fillId="19" borderId="0" xfId="0" applyNumberFormat="1" applyFont="1" applyFill="1" applyAlignment="1" applyProtection="1">
      <alignment horizontal="right"/>
      <protection locked="0"/>
    </xf>
    <xf numFmtId="0" fontId="52" fillId="39" borderId="0" xfId="0" applyFont="1" applyFill="1" applyAlignment="1" applyProtection="1">
      <alignment/>
      <protection locked="0"/>
    </xf>
    <xf numFmtId="0" fontId="110" fillId="39" borderId="0" xfId="0" applyFont="1" applyFill="1" applyAlignment="1" applyProtection="1">
      <alignment/>
      <protection locked="0"/>
    </xf>
    <xf numFmtId="2" fontId="110" fillId="39" borderId="0" xfId="0" applyNumberFormat="1" applyFont="1" applyFill="1" applyAlignment="1" applyProtection="1">
      <alignment horizontal="right"/>
      <protection locked="0"/>
    </xf>
    <xf numFmtId="0" fontId="110" fillId="39" borderId="0" xfId="0" applyFont="1" applyFill="1" applyAlignment="1" applyProtection="1">
      <alignment horizontal="right"/>
      <protection locked="0"/>
    </xf>
    <xf numFmtId="166" fontId="110" fillId="39" borderId="0" xfId="0" applyNumberFormat="1" applyFont="1" applyFill="1" applyAlignment="1" applyProtection="1">
      <alignment horizontal="left"/>
      <protection locked="0"/>
    </xf>
    <xf numFmtId="1" fontId="110" fillId="39" borderId="0" xfId="0" applyNumberFormat="1" applyFont="1" applyFill="1" applyAlignment="1" applyProtection="1">
      <alignment/>
      <protection locked="0"/>
    </xf>
    <xf numFmtId="1" fontId="110" fillId="39" borderId="0" xfId="0" applyNumberFormat="1" applyFont="1" applyFill="1" applyAlignment="1" applyProtection="1">
      <alignment horizontal="right"/>
      <protection locked="0"/>
    </xf>
    <xf numFmtId="0" fontId="53" fillId="0" borderId="0" xfId="0" applyFont="1" applyAlignment="1">
      <alignment/>
    </xf>
    <xf numFmtId="2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17" fillId="19" borderId="0" xfId="0" applyFont="1" applyFill="1" applyAlignment="1" applyProtection="1">
      <alignment horizontal="left"/>
      <protection locked="0"/>
    </xf>
    <xf numFmtId="0" fontId="118" fillId="19" borderId="0" xfId="0" applyFont="1" applyFill="1" applyAlignment="1" applyProtection="1">
      <alignment/>
      <protection locked="0"/>
    </xf>
    <xf numFmtId="0" fontId="119" fillId="19" borderId="0" xfId="0" applyFont="1" applyFill="1" applyAlignment="1" applyProtection="1">
      <alignment/>
      <protection/>
    </xf>
    <xf numFmtId="1" fontId="118" fillId="19" borderId="0" xfId="0" applyNumberFormat="1" applyFont="1" applyFill="1" applyAlignment="1" applyProtection="1">
      <alignment horizontal="center"/>
      <protection/>
    </xf>
    <xf numFmtId="164" fontId="118" fillId="19" borderId="0" xfId="0" applyNumberFormat="1" applyFont="1" applyFill="1" applyAlignment="1" applyProtection="1">
      <alignment/>
      <protection locked="0"/>
    </xf>
    <xf numFmtId="0" fontId="118" fillId="19" borderId="0" xfId="0" applyFont="1" applyFill="1" applyAlignment="1" applyProtection="1">
      <alignment horizontal="right"/>
      <protection locked="0"/>
    </xf>
    <xf numFmtId="0" fontId="119" fillId="0" borderId="0" xfId="0" applyFont="1" applyAlignment="1" applyProtection="1">
      <alignment/>
      <protection locked="0"/>
    </xf>
    <xf numFmtId="0" fontId="119" fillId="19" borderId="0" xfId="0" applyFont="1" applyFill="1" applyAlignment="1" applyProtection="1">
      <alignment/>
      <protection locked="0"/>
    </xf>
    <xf numFmtId="0" fontId="117" fillId="39" borderId="0" xfId="0" applyFont="1" applyFill="1" applyAlignment="1" applyProtection="1">
      <alignment horizontal="left"/>
      <protection locked="0"/>
    </xf>
    <xf numFmtId="0" fontId="120" fillId="39" borderId="0" xfId="0" applyFont="1" applyFill="1" applyAlignment="1" applyProtection="1">
      <alignment/>
      <protection locked="0"/>
    </xf>
    <xf numFmtId="0" fontId="117" fillId="39" borderId="0" xfId="0" applyFont="1" applyFill="1" applyAlignment="1" applyProtection="1">
      <alignment/>
      <protection/>
    </xf>
    <xf numFmtId="1" fontId="120" fillId="39" borderId="0" xfId="0" applyNumberFormat="1" applyFont="1" applyFill="1" applyAlignment="1" applyProtection="1">
      <alignment horizontal="center"/>
      <protection/>
    </xf>
    <xf numFmtId="164" fontId="120" fillId="39" borderId="0" xfId="0" applyNumberFormat="1" applyFont="1" applyFill="1" applyAlignment="1" applyProtection="1">
      <alignment/>
      <protection locked="0"/>
    </xf>
    <xf numFmtId="0" fontId="120" fillId="39" borderId="0" xfId="0" applyFont="1" applyFill="1" applyAlignment="1" applyProtection="1">
      <alignment horizontal="right"/>
      <protection locked="0"/>
    </xf>
    <xf numFmtId="0" fontId="117" fillId="39" borderId="0" xfId="0" applyFont="1" applyFill="1" applyAlignment="1" applyProtection="1">
      <alignment/>
      <protection locked="0"/>
    </xf>
    <xf numFmtId="0" fontId="18" fillId="0" borderId="0" xfId="0" applyFont="1" applyAlignment="1">
      <alignment horizontal="right"/>
    </xf>
    <xf numFmtId="2" fontId="53" fillId="0" borderId="0" xfId="0" applyNumberFormat="1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NumberFormat="1" applyFont="1" applyAlignment="1">
      <alignment horizontal="center"/>
    </xf>
    <xf numFmtId="0" fontId="58" fillId="0" borderId="21" xfId="0" applyFont="1" applyBorder="1" applyAlignment="1">
      <alignment horizontal="right"/>
    </xf>
    <xf numFmtId="0" fontId="10" fillId="0" borderId="21" xfId="0" applyFont="1" applyBorder="1" applyAlignment="1">
      <alignment horizontal="center"/>
    </xf>
    <xf numFmtId="0" fontId="59" fillId="0" borderId="21" xfId="0" applyFont="1" applyBorder="1" applyAlignment="1">
      <alignment horizontal="right"/>
    </xf>
    <xf numFmtId="0" fontId="59" fillId="0" borderId="21" xfId="0" applyFont="1" applyBorder="1" applyAlignment="1">
      <alignment/>
    </xf>
    <xf numFmtId="0" fontId="10" fillId="0" borderId="21" xfId="0" applyFont="1" applyBorder="1" applyAlignment="1">
      <alignment/>
    </xf>
    <xf numFmtId="2" fontId="10" fillId="0" borderId="21" xfId="0" applyNumberFormat="1" applyFont="1" applyBorder="1" applyAlignment="1">
      <alignment horizontal="center"/>
    </xf>
    <xf numFmtId="0" fontId="10" fillId="36" borderId="21" xfId="0" applyFont="1" applyFill="1" applyBorder="1" applyAlignment="1">
      <alignment horizontal="center"/>
    </xf>
    <xf numFmtId="0" fontId="10" fillId="36" borderId="21" xfId="0" applyNumberFormat="1" applyFont="1" applyFill="1" applyBorder="1" applyAlignment="1">
      <alignment horizontal="center"/>
    </xf>
    <xf numFmtId="47" fontId="59" fillId="0" borderId="21" xfId="0" applyNumberFormat="1" applyFont="1" applyBorder="1" applyAlignment="1">
      <alignment horizontal="center"/>
    </xf>
    <xf numFmtId="0" fontId="10" fillId="0" borderId="21" xfId="0" applyNumberFormat="1" applyFont="1" applyBorder="1" applyAlignment="1">
      <alignment horizontal="center"/>
    </xf>
    <xf numFmtId="0" fontId="11" fillId="34" borderId="21" xfId="0" applyNumberFormat="1" applyFont="1" applyFill="1" applyBorder="1" applyAlignment="1">
      <alignment horizontal="center"/>
    </xf>
    <xf numFmtId="0" fontId="60" fillId="0" borderId="21" xfId="0" applyFont="1" applyBorder="1" applyAlignment="1">
      <alignment horizontal="right"/>
    </xf>
    <xf numFmtId="0" fontId="60" fillId="0" borderId="21" xfId="0" applyFont="1" applyBorder="1" applyAlignment="1">
      <alignment/>
    </xf>
    <xf numFmtId="47" fontId="10" fillId="0" borderId="21" xfId="0" applyNumberFormat="1" applyFont="1" applyBorder="1" applyAlignment="1">
      <alignment horizontal="center"/>
    </xf>
    <xf numFmtId="0" fontId="10" fillId="0" borderId="21" xfId="0" applyFont="1" applyBorder="1" applyAlignment="1">
      <alignment horizontal="right"/>
    </xf>
    <xf numFmtId="0" fontId="61" fillId="0" borderId="21" xfId="0" applyFont="1" applyBorder="1" applyAlignment="1">
      <alignment horizontal="right"/>
    </xf>
    <xf numFmtId="0" fontId="18" fillId="0" borderId="21" xfId="0" applyNumberFormat="1" applyFont="1" applyBorder="1" applyAlignment="1">
      <alignment horizontal="center"/>
    </xf>
    <xf numFmtId="0" fontId="62" fillId="0" borderId="21" xfId="0" applyFont="1" applyBorder="1" applyAlignment="1">
      <alignment horizontal="right"/>
    </xf>
    <xf numFmtId="0" fontId="53" fillId="0" borderId="21" xfId="0" applyFont="1" applyBorder="1" applyAlignment="1">
      <alignment horizontal="right"/>
    </xf>
    <xf numFmtId="0" fontId="63" fillId="0" borderId="21" xfId="0" applyFont="1" applyBorder="1" applyAlignment="1">
      <alignment horizontal="right"/>
    </xf>
    <xf numFmtId="0" fontId="63" fillId="0" borderId="21" xfId="0" applyFont="1" applyBorder="1" applyAlignment="1">
      <alignment/>
    </xf>
    <xf numFmtId="2" fontId="59" fillId="0" borderId="21" xfId="0" applyNumberFormat="1" applyFont="1" applyBorder="1" applyAlignment="1">
      <alignment horizontal="center"/>
    </xf>
    <xf numFmtId="0" fontId="59" fillId="0" borderId="21" xfId="0" applyFont="1" applyBorder="1" applyAlignment="1">
      <alignment horizontal="center"/>
    </xf>
    <xf numFmtId="0" fontId="59" fillId="0" borderId="21" xfId="0" applyNumberFormat="1" applyFont="1" applyBorder="1" applyAlignment="1">
      <alignment horizontal="center"/>
    </xf>
    <xf numFmtId="0" fontId="11" fillId="0" borderId="21" xfId="0" applyNumberFormat="1" applyFont="1" applyFill="1" applyBorder="1" applyAlignment="1">
      <alignment horizontal="center"/>
    </xf>
    <xf numFmtId="0" fontId="64" fillId="34" borderId="21" xfId="0" applyNumberFormat="1" applyFont="1" applyFill="1" applyBorder="1" applyAlignment="1">
      <alignment horizontal="center"/>
    </xf>
    <xf numFmtId="0" fontId="65" fillId="0" borderId="21" xfId="0" applyFont="1" applyBorder="1" applyAlignment="1">
      <alignment horizontal="right"/>
    </xf>
    <xf numFmtId="0" fontId="58" fillId="38" borderId="21" xfId="0" applyNumberFormat="1" applyFont="1" applyFill="1" applyBorder="1" applyAlignment="1">
      <alignment horizontal="center"/>
    </xf>
    <xf numFmtId="0" fontId="53" fillId="38" borderId="21" xfId="0" applyNumberFormat="1" applyFont="1" applyFill="1" applyBorder="1" applyAlignment="1">
      <alignment horizontal="center"/>
    </xf>
    <xf numFmtId="0" fontId="121" fillId="0" borderId="0" xfId="0" applyFont="1" applyAlignment="1">
      <alignment/>
    </xf>
    <xf numFmtId="0" fontId="121" fillId="0" borderId="0" xfId="0" applyFont="1" applyAlignment="1">
      <alignment horizontal="center"/>
    </xf>
    <xf numFmtId="0" fontId="66" fillId="38" borderId="21" xfId="0" applyNumberFormat="1" applyFont="1" applyFill="1" applyBorder="1" applyAlignment="1">
      <alignment horizontal="center"/>
    </xf>
    <xf numFmtId="0" fontId="67" fillId="0" borderId="21" xfId="0" applyFont="1" applyBorder="1" applyAlignment="1">
      <alignment horizontal="right"/>
    </xf>
    <xf numFmtId="0" fontId="64" fillId="0" borderId="2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49" xfId="0" applyBorder="1" applyAlignment="1" applyProtection="1">
      <alignment/>
      <protection hidden="1"/>
    </xf>
    <xf numFmtId="0" fontId="0" fillId="0" borderId="50" xfId="0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49" xfId="0" applyFont="1" applyBorder="1" applyAlignment="1" applyProtection="1">
      <alignment/>
      <protection hidden="1"/>
    </xf>
    <xf numFmtId="47" fontId="0" fillId="0" borderId="51" xfId="0" applyNumberFormat="1" applyFont="1" applyBorder="1" applyAlignment="1" applyProtection="1">
      <alignment/>
      <protection hidden="1"/>
    </xf>
    <xf numFmtId="0" fontId="0" fillId="0" borderId="52" xfId="0" applyFont="1" applyBorder="1" applyAlignment="1" applyProtection="1">
      <alignment horizontal="center"/>
      <protection hidden="1"/>
    </xf>
    <xf numFmtId="0" fontId="0" fillId="0" borderId="28" xfId="0" applyFont="1" applyBorder="1" applyAlignment="1" applyProtection="1">
      <alignment/>
      <protection hidden="1"/>
    </xf>
    <xf numFmtId="47" fontId="0" fillId="0" borderId="19" xfId="0" applyNumberFormat="1" applyFont="1" applyBorder="1" applyAlignment="1" applyProtection="1">
      <alignment/>
      <protection hidden="1"/>
    </xf>
    <xf numFmtId="0" fontId="0" fillId="0" borderId="53" xfId="0" applyFont="1" applyBorder="1" applyAlignment="1" applyProtection="1">
      <alignment horizontal="center"/>
      <protection hidden="1"/>
    </xf>
    <xf numFmtId="0" fontId="0" fillId="0" borderId="50" xfId="0" applyFont="1" applyBorder="1" applyAlignment="1" applyProtection="1">
      <alignment/>
      <protection hidden="1"/>
    </xf>
    <xf numFmtId="47" fontId="0" fillId="0" borderId="54" xfId="0" applyNumberFormat="1" applyFont="1" applyBorder="1" applyAlignment="1" applyProtection="1">
      <alignment/>
      <protection hidden="1"/>
    </xf>
    <xf numFmtId="0" fontId="0" fillId="0" borderId="55" xfId="0" applyFont="1" applyBorder="1" applyAlignment="1" applyProtection="1">
      <alignment horizontal="center"/>
      <protection hidden="1"/>
    </xf>
    <xf numFmtId="47" fontId="0" fillId="0" borderId="56" xfId="0" applyNumberFormat="1" applyFont="1" applyBorder="1" applyAlignment="1" applyProtection="1">
      <alignment/>
      <protection hidden="1"/>
    </xf>
    <xf numFmtId="0" fontId="0" fillId="0" borderId="57" xfId="0" applyFont="1" applyBorder="1" applyAlignment="1" applyProtection="1">
      <alignment horizontal="center"/>
      <protection hidden="1"/>
    </xf>
    <xf numFmtId="47" fontId="0" fillId="0" borderId="0" xfId="0" applyNumberFormat="1" applyFont="1" applyAlignment="1" applyProtection="1">
      <alignment/>
      <protection hidden="1"/>
    </xf>
    <xf numFmtId="0" fontId="40" fillId="0" borderId="0" xfId="0" applyFont="1" applyAlignment="1">
      <alignment/>
    </xf>
    <xf numFmtId="0" fontId="45" fillId="0" borderId="0" xfId="0" applyFont="1" applyAlignment="1">
      <alignment/>
    </xf>
    <xf numFmtId="0" fontId="10" fillId="0" borderId="0" xfId="0" applyFont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horizontal="center"/>
      <protection hidden="1"/>
    </xf>
    <xf numFmtId="0" fontId="2" fillId="0" borderId="58" xfId="0" applyFont="1" applyBorder="1" applyAlignment="1" applyProtection="1">
      <alignment/>
      <protection hidden="1"/>
    </xf>
    <xf numFmtId="0" fontId="2" fillId="0" borderId="59" xfId="0" applyFont="1" applyBorder="1" applyAlignment="1" applyProtection="1">
      <alignment/>
      <protection hidden="1"/>
    </xf>
    <xf numFmtId="0" fontId="2" fillId="0" borderId="60" xfId="0" applyFont="1" applyBorder="1" applyAlignment="1" applyProtection="1">
      <alignment/>
      <protection hidden="1"/>
    </xf>
    <xf numFmtId="0" fontId="68" fillId="0" borderId="58" xfId="0" applyFont="1" applyBorder="1" applyAlignment="1" applyProtection="1">
      <alignment/>
      <protection hidden="1"/>
    </xf>
    <xf numFmtId="0" fontId="68" fillId="0" borderId="60" xfId="0" applyFont="1" applyBorder="1" applyAlignment="1" applyProtection="1">
      <alignment/>
      <protection hidden="1"/>
    </xf>
    <xf numFmtId="47" fontId="2" fillId="0" borderId="54" xfId="0" applyNumberFormat="1" applyFont="1" applyBorder="1" applyAlignment="1" applyProtection="1">
      <alignment/>
      <protection hidden="1"/>
    </xf>
    <xf numFmtId="0" fontId="50" fillId="0" borderId="61" xfId="0" applyFont="1" applyBorder="1" applyAlignment="1" applyProtection="1">
      <alignment/>
      <protection hidden="1"/>
    </xf>
    <xf numFmtId="47" fontId="2" fillId="0" borderId="51" xfId="0" applyNumberFormat="1" applyFont="1" applyBorder="1" applyAlignment="1" applyProtection="1">
      <alignment/>
      <protection hidden="1"/>
    </xf>
    <xf numFmtId="47" fontId="2" fillId="0" borderId="19" xfId="0" applyNumberFormat="1" applyFont="1" applyBorder="1" applyAlignment="1" applyProtection="1">
      <alignment/>
      <protection hidden="1"/>
    </xf>
    <xf numFmtId="0" fontId="69" fillId="0" borderId="0" xfId="0" applyFont="1" applyAlignment="1">
      <alignment/>
    </xf>
    <xf numFmtId="14" fontId="10" fillId="0" borderId="0" xfId="0" applyNumberFormat="1" applyFont="1" applyAlignment="1">
      <alignment/>
    </xf>
    <xf numFmtId="0" fontId="50" fillId="35" borderId="62" xfId="0" applyFont="1" applyFill="1" applyBorder="1" applyAlignment="1" applyProtection="1">
      <alignment/>
      <protection hidden="1"/>
    </xf>
    <xf numFmtId="0" fontId="50" fillId="35" borderId="63" xfId="0" applyFont="1" applyFill="1" applyBorder="1" applyAlignment="1" applyProtection="1">
      <alignment horizontal="center"/>
      <protection hidden="1"/>
    </xf>
    <xf numFmtId="47" fontId="50" fillId="35" borderId="64" xfId="0" applyNumberFormat="1" applyFont="1" applyFill="1" applyBorder="1" applyAlignment="1" applyProtection="1">
      <alignment horizontal="center"/>
      <protection hidden="1"/>
    </xf>
    <xf numFmtId="0" fontId="50" fillId="35" borderId="65" xfId="0" applyFont="1" applyFill="1" applyBorder="1" applyAlignment="1" applyProtection="1">
      <alignment horizontal="center"/>
      <protection hidden="1"/>
    </xf>
    <xf numFmtId="0" fontId="70" fillId="35" borderId="62" xfId="0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122" fillId="0" borderId="0" xfId="0" applyFont="1" applyAlignment="1">
      <alignment/>
    </xf>
    <xf numFmtId="0" fontId="10" fillId="42" borderId="66" xfId="0" applyFont="1" applyFill="1" applyBorder="1" applyAlignment="1" applyProtection="1">
      <alignment horizontal="center"/>
      <protection hidden="1"/>
    </xf>
    <xf numFmtId="0" fontId="40" fillId="0" borderId="2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67" fontId="0" fillId="0" borderId="0" xfId="0" applyNumberFormat="1" applyFont="1" applyAlignment="1">
      <alignment horizontal="right"/>
    </xf>
    <xf numFmtId="20" fontId="0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21" fontId="0" fillId="0" borderId="0" xfId="0" applyNumberFormat="1" applyFont="1" applyFill="1" applyAlignment="1">
      <alignment horizontal="right"/>
    </xf>
    <xf numFmtId="0" fontId="72" fillId="0" borderId="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11" xfId="0" applyFont="1" applyBorder="1" applyAlignment="1">
      <alignment/>
    </xf>
    <xf numFmtId="0" fontId="50" fillId="0" borderId="11" xfId="0" applyFont="1" applyBorder="1" applyAlignment="1">
      <alignment horizontal="right"/>
    </xf>
    <xf numFmtId="21" fontId="50" fillId="0" borderId="11" xfId="0" applyNumberFormat="1" applyFont="1" applyBorder="1" applyAlignment="1">
      <alignment horizontal="right"/>
    </xf>
    <xf numFmtId="0" fontId="51" fillId="0" borderId="21" xfId="0" applyFont="1" applyBorder="1" applyAlignment="1">
      <alignment/>
    </xf>
    <xf numFmtId="1" fontId="51" fillId="0" borderId="21" xfId="0" applyNumberFormat="1" applyFont="1" applyBorder="1" applyAlignment="1">
      <alignment horizontal="right"/>
    </xf>
    <xf numFmtId="167" fontId="51" fillId="0" borderId="0" xfId="0" applyNumberFormat="1" applyFont="1" applyAlignment="1">
      <alignment horizontal="right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21" fontId="50" fillId="0" borderId="0" xfId="0" applyNumberFormat="1" applyFont="1" applyFill="1" applyAlignment="1">
      <alignment/>
    </xf>
    <xf numFmtId="0" fontId="0" fillId="0" borderId="21" xfId="0" applyFont="1" applyBorder="1" applyAlignment="1">
      <alignment/>
    </xf>
    <xf numFmtId="0" fontId="0" fillId="0" borderId="10" xfId="0" applyFont="1" applyBorder="1" applyAlignment="1">
      <alignment/>
    </xf>
    <xf numFmtId="0" fontId="50" fillId="35" borderId="67" xfId="0" applyFont="1" applyFill="1" applyBorder="1" applyAlignment="1">
      <alignment/>
    </xf>
    <xf numFmtId="0" fontId="50" fillId="35" borderId="68" xfId="0" applyFont="1" applyFill="1" applyBorder="1" applyAlignment="1">
      <alignment/>
    </xf>
    <xf numFmtId="0" fontId="50" fillId="35" borderId="68" xfId="0" applyFont="1" applyFill="1" applyBorder="1" applyAlignment="1">
      <alignment horizontal="right"/>
    </xf>
    <xf numFmtId="21" fontId="50" fillId="35" borderId="69" xfId="0" applyNumberFormat="1" applyFont="1" applyFill="1" applyBorder="1" applyAlignment="1">
      <alignment horizontal="right"/>
    </xf>
    <xf numFmtId="0" fontId="0" fillId="0" borderId="33" xfId="0" applyFont="1" applyBorder="1" applyAlignment="1">
      <alignment/>
    </xf>
    <xf numFmtId="167" fontId="0" fillId="0" borderId="16" xfId="0" applyNumberFormat="1" applyFont="1" applyBorder="1" applyAlignment="1">
      <alignment horizontal="right"/>
    </xf>
    <xf numFmtId="0" fontId="0" fillId="0" borderId="28" xfId="0" applyFont="1" applyBorder="1" applyAlignment="1">
      <alignment/>
    </xf>
    <xf numFmtId="167" fontId="0" fillId="0" borderId="19" xfId="0" applyNumberFormat="1" applyFont="1" applyBorder="1" applyAlignment="1">
      <alignment horizontal="right"/>
    </xf>
    <xf numFmtId="0" fontId="0" fillId="0" borderId="31" xfId="0" applyFont="1" applyBorder="1" applyAlignment="1">
      <alignment/>
    </xf>
    <xf numFmtId="0" fontId="0" fillId="0" borderId="25" xfId="0" applyFont="1" applyBorder="1" applyAlignment="1">
      <alignment/>
    </xf>
    <xf numFmtId="167" fontId="0" fillId="0" borderId="13" xfId="0" applyNumberFormat="1" applyFont="1" applyBorder="1" applyAlignment="1">
      <alignment horizontal="right"/>
    </xf>
    <xf numFmtId="0" fontId="51" fillId="0" borderId="28" xfId="0" applyFont="1" applyBorder="1" applyAlignment="1">
      <alignment/>
    </xf>
    <xf numFmtId="1" fontId="51" fillId="0" borderId="19" xfId="0" applyNumberFormat="1" applyFont="1" applyBorder="1" applyAlignment="1">
      <alignment horizontal="right"/>
    </xf>
    <xf numFmtId="0" fontId="51" fillId="0" borderId="31" xfId="0" applyFont="1" applyBorder="1" applyAlignment="1">
      <alignment/>
    </xf>
    <xf numFmtId="0" fontId="51" fillId="0" borderId="25" xfId="0" applyFont="1" applyBorder="1" applyAlignment="1">
      <alignment/>
    </xf>
    <xf numFmtId="1" fontId="51" fillId="0" borderId="13" xfId="0" applyNumberFormat="1" applyFont="1" applyBorder="1" applyAlignment="1">
      <alignment horizontal="right"/>
    </xf>
    <xf numFmtId="0" fontId="51" fillId="0" borderId="10" xfId="0" applyFont="1" applyBorder="1" applyAlignment="1">
      <alignment/>
    </xf>
    <xf numFmtId="1" fontId="51" fillId="0" borderId="16" xfId="0" applyNumberFormat="1" applyFont="1" applyBorder="1" applyAlignment="1">
      <alignment horizontal="right"/>
    </xf>
    <xf numFmtId="0" fontId="51" fillId="0" borderId="33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1" fontId="51" fillId="0" borderId="0" xfId="0" applyNumberFormat="1" applyFont="1" applyBorder="1" applyAlignment="1">
      <alignment horizontal="right"/>
    </xf>
    <xf numFmtId="0" fontId="73" fillId="35" borderId="26" xfId="0" applyFont="1" applyFill="1" applyBorder="1" applyAlignment="1">
      <alignment horizontal="center" vertical="center"/>
    </xf>
    <xf numFmtId="0" fontId="73" fillId="35" borderId="70" xfId="0" applyFont="1" applyFill="1" applyBorder="1" applyAlignment="1">
      <alignment horizontal="center" vertical="center"/>
    </xf>
    <xf numFmtId="0" fontId="73" fillId="35" borderId="71" xfId="0" applyFont="1" applyFill="1" applyBorder="1" applyAlignment="1">
      <alignment horizontal="center" vertical="center"/>
    </xf>
    <xf numFmtId="0" fontId="105" fillId="0" borderId="21" xfId="0" applyFont="1" applyBorder="1" applyAlignment="1">
      <alignment horizontal="right"/>
    </xf>
    <xf numFmtId="0" fontId="105" fillId="0" borderId="21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2" fontId="59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47" fontId="6" fillId="0" borderId="21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63" fillId="0" borderId="21" xfId="0" applyFont="1" applyFill="1" applyBorder="1" applyAlignment="1">
      <alignment/>
    </xf>
    <xf numFmtId="2" fontId="6" fillId="0" borderId="21" xfId="0" applyNumberFormat="1" applyFont="1" applyFill="1" applyBorder="1" applyAlignment="1">
      <alignment horizontal="center"/>
    </xf>
    <xf numFmtId="0" fontId="59" fillId="0" borderId="21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2" fontId="10" fillId="0" borderId="21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47" fontId="10" fillId="0" borderId="21" xfId="0" applyNumberFormat="1" applyFont="1" applyFill="1" applyBorder="1" applyAlignment="1">
      <alignment horizontal="center"/>
    </xf>
    <xf numFmtId="0" fontId="10" fillId="0" borderId="21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2" fontId="11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NumberFormat="1" applyFont="1" applyFill="1" applyAlignment="1">
      <alignment horizontal="center"/>
    </xf>
    <xf numFmtId="2" fontId="105" fillId="0" borderId="21" xfId="0" applyNumberFormat="1" applyFont="1" applyFill="1" applyBorder="1" applyAlignment="1">
      <alignment horizontal="center"/>
    </xf>
    <xf numFmtId="0" fontId="105" fillId="0" borderId="21" xfId="0" applyFont="1" applyFill="1" applyBorder="1" applyAlignment="1">
      <alignment horizontal="center"/>
    </xf>
    <xf numFmtId="47" fontId="105" fillId="0" borderId="21" xfId="0" applyNumberFormat="1" applyFont="1" applyFill="1" applyBorder="1" applyAlignment="1">
      <alignment horizontal="center"/>
    </xf>
    <xf numFmtId="0" fontId="105" fillId="0" borderId="21" xfId="0" applyNumberFormat="1" applyFont="1" applyFill="1" applyBorder="1" applyAlignment="1">
      <alignment horizontal="center"/>
    </xf>
    <xf numFmtId="47" fontId="59" fillId="0" borderId="21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10" fillId="0" borderId="23" xfId="0" applyFont="1" applyBorder="1" applyAlignment="1">
      <alignment/>
    </xf>
    <xf numFmtId="2" fontId="10" fillId="0" borderId="23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34" borderId="23" xfId="0" applyNumberFormat="1" applyFont="1" applyFill="1" applyBorder="1" applyAlignment="1">
      <alignment horizontal="center"/>
    </xf>
    <xf numFmtId="0" fontId="11" fillId="0" borderId="23" xfId="0" applyNumberFormat="1" applyFont="1" applyFill="1" applyBorder="1" applyAlignment="1">
      <alignment horizontal="center"/>
    </xf>
    <xf numFmtId="0" fontId="59" fillId="0" borderId="21" xfId="0" applyNumberFormat="1" applyFont="1" applyFill="1" applyBorder="1" applyAlignment="1">
      <alignment horizontal="center"/>
    </xf>
    <xf numFmtId="47" fontId="10" fillId="0" borderId="23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3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0" fontId="10" fillId="35" borderId="0" xfId="0" applyFont="1" applyFill="1" applyAlignment="1">
      <alignment horizontal="center"/>
    </xf>
    <xf numFmtId="0" fontId="114" fillId="0" borderId="0" xfId="0" applyFont="1" applyAlignment="1">
      <alignment horizontal="left"/>
    </xf>
    <xf numFmtId="0" fontId="40" fillId="0" borderId="21" xfId="0" applyFont="1" applyBorder="1" applyAlignment="1" applyProtection="1">
      <alignment horizontal="center" vertical="center"/>
      <protection/>
    </xf>
    <xf numFmtId="3" fontId="40" fillId="0" borderId="21" xfId="0" applyNumberFormat="1" applyFont="1" applyBorder="1" applyAlignment="1" applyProtection="1">
      <alignment horizontal="center" vertical="center"/>
      <protection locked="0"/>
    </xf>
    <xf numFmtId="0" fontId="123" fillId="0" borderId="72" xfId="0" applyFont="1" applyBorder="1" applyAlignment="1">
      <alignment horizontal="center" vertical="center" wrapText="1"/>
    </xf>
    <xf numFmtId="0" fontId="123" fillId="0" borderId="38" xfId="0" applyFont="1" applyBorder="1" applyAlignment="1">
      <alignment horizontal="center" vertical="center" wrapText="1"/>
    </xf>
    <xf numFmtId="0" fontId="123" fillId="0" borderId="73" xfId="0" applyFont="1" applyBorder="1" applyAlignment="1">
      <alignment horizontal="center" vertical="center" wrapText="1"/>
    </xf>
    <xf numFmtId="0" fontId="124" fillId="0" borderId="72" xfId="0" applyFont="1" applyBorder="1" applyAlignment="1">
      <alignment horizontal="center" vertical="center" wrapText="1"/>
    </xf>
    <xf numFmtId="0" fontId="124" fillId="0" borderId="38" xfId="0" applyFont="1" applyBorder="1" applyAlignment="1">
      <alignment horizontal="center" vertical="center" wrapText="1"/>
    </xf>
    <xf numFmtId="0" fontId="124" fillId="0" borderId="73" xfId="0" applyFont="1" applyBorder="1" applyAlignment="1">
      <alignment horizontal="center" vertical="center" wrapText="1"/>
    </xf>
    <xf numFmtId="0" fontId="112" fillId="0" borderId="74" xfId="0" applyFont="1" applyBorder="1" applyAlignment="1">
      <alignment horizontal="center" vertical="center" wrapText="1"/>
    </xf>
    <xf numFmtId="0" fontId="112" fillId="0" borderId="75" xfId="0" applyFont="1" applyBorder="1" applyAlignment="1">
      <alignment horizontal="center" vertical="center" wrapText="1"/>
    </xf>
    <xf numFmtId="0" fontId="112" fillId="0" borderId="40" xfId="0" applyFont="1" applyBorder="1" applyAlignment="1">
      <alignment horizontal="center" vertical="center" wrapText="1"/>
    </xf>
    <xf numFmtId="0" fontId="112" fillId="0" borderId="72" xfId="0" applyFont="1" applyBorder="1" applyAlignment="1">
      <alignment horizontal="center" vertical="center" wrapText="1"/>
    </xf>
    <xf numFmtId="0" fontId="112" fillId="0" borderId="76" xfId="0" applyFont="1" applyBorder="1" applyAlignment="1">
      <alignment horizontal="center" vertical="center" wrapText="1"/>
    </xf>
    <xf numFmtId="0" fontId="112" fillId="0" borderId="77" xfId="0" applyFont="1" applyBorder="1" applyAlignment="1">
      <alignment horizontal="center" vertical="center" wrapText="1"/>
    </xf>
    <xf numFmtId="0" fontId="112" fillId="0" borderId="73" xfId="0" applyFont="1" applyBorder="1" applyAlignment="1">
      <alignment horizontal="center" vertical="center" wrapText="1"/>
    </xf>
    <xf numFmtId="0" fontId="112" fillId="0" borderId="38" xfId="0" applyFont="1" applyBorder="1" applyAlignment="1">
      <alignment horizontal="center" vertical="center" wrapText="1"/>
    </xf>
    <xf numFmtId="0" fontId="110" fillId="0" borderId="74" xfId="0" applyFont="1" applyBorder="1" applyAlignment="1">
      <alignment horizontal="left" vertical="top" wrapText="1"/>
    </xf>
    <xf numFmtId="0" fontId="110" fillId="0" borderId="75" xfId="0" applyFont="1" applyBorder="1" applyAlignment="1">
      <alignment horizontal="left" vertical="top" wrapText="1"/>
    </xf>
    <xf numFmtId="0" fontId="110" fillId="0" borderId="40" xfId="0" applyFont="1" applyBorder="1" applyAlignment="1">
      <alignment horizontal="left" vertical="top" wrapText="1"/>
    </xf>
    <xf numFmtId="0" fontId="125" fillId="0" borderId="78" xfId="0" applyFont="1" applyBorder="1" applyAlignment="1">
      <alignment horizontal="center" vertical="center" wrapText="1"/>
    </xf>
    <xf numFmtId="0" fontId="125" fillId="0" borderId="79" xfId="0" applyFont="1" applyBorder="1" applyAlignment="1">
      <alignment horizontal="center" vertical="center" wrapText="1"/>
    </xf>
    <xf numFmtId="0" fontId="116" fillId="0" borderId="0" xfId="0" applyFont="1" applyAlignment="1">
      <alignment horizontal="center"/>
    </xf>
    <xf numFmtId="0" fontId="126" fillId="0" borderId="0" xfId="0" applyFont="1" applyAlignment="1">
      <alignment horizontal="center"/>
    </xf>
    <xf numFmtId="0" fontId="112" fillId="0" borderId="20" xfId="0" applyFont="1" applyBorder="1" applyAlignment="1">
      <alignment horizontal="center" vertical="center" wrapText="1"/>
    </xf>
    <xf numFmtId="0" fontId="112" fillId="0" borderId="71" xfId="0" applyFont="1" applyBorder="1" applyAlignment="1">
      <alignment horizontal="center" vertical="center" wrapText="1"/>
    </xf>
    <xf numFmtId="0" fontId="108" fillId="0" borderId="80" xfId="0" applyFont="1" applyBorder="1" applyAlignment="1">
      <alignment horizontal="left"/>
    </xf>
    <xf numFmtId="0" fontId="108" fillId="0" borderId="39" xfId="0" applyFont="1" applyBorder="1" applyAlignment="1">
      <alignment horizontal="left"/>
    </xf>
    <xf numFmtId="0" fontId="112" fillId="0" borderId="34" xfId="0" applyFont="1" applyBorder="1" applyAlignment="1">
      <alignment horizontal="center" vertical="center" wrapText="1"/>
    </xf>
    <xf numFmtId="0" fontId="112" fillId="0" borderId="35" xfId="0" applyFont="1" applyBorder="1" applyAlignment="1">
      <alignment horizontal="center" vertical="center" wrapText="1"/>
    </xf>
    <xf numFmtId="0" fontId="112" fillId="0" borderId="27" xfId="0" applyFont="1" applyBorder="1" applyAlignment="1">
      <alignment horizontal="center" vertical="center" wrapText="1"/>
    </xf>
    <xf numFmtId="0" fontId="112" fillId="0" borderId="81" xfId="0" applyFont="1" applyBorder="1" applyAlignment="1">
      <alignment horizontal="center" vertical="center" wrapText="1"/>
    </xf>
    <xf numFmtId="0" fontId="112" fillId="0" borderId="15" xfId="0" applyFont="1" applyBorder="1" applyAlignment="1">
      <alignment horizontal="center" vertical="center" wrapText="1"/>
    </xf>
    <xf numFmtId="0" fontId="127" fillId="0" borderId="76" xfId="0" applyFont="1" applyBorder="1" applyAlignment="1">
      <alignment horizontal="center" vertical="center" wrapText="1"/>
    </xf>
    <xf numFmtId="0" fontId="127" fillId="0" borderId="40" xfId="0" applyFont="1" applyBorder="1" applyAlignment="1">
      <alignment horizontal="center" vertical="center" wrapText="1"/>
    </xf>
    <xf numFmtId="0" fontId="112" fillId="0" borderId="82" xfId="0" applyFont="1" applyBorder="1" applyAlignment="1">
      <alignment horizontal="center" vertical="center" wrapText="1"/>
    </xf>
    <xf numFmtId="0" fontId="112" fillId="0" borderId="44" xfId="0" applyFont="1" applyBorder="1" applyAlignment="1">
      <alignment horizontal="center" vertical="center" wrapText="1"/>
    </xf>
    <xf numFmtId="0" fontId="108" fillId="0" borderId="37" xfId="0" applyFont="1" applyBorder="1" applyAlignment="1">
      <alignment horizontal="left"/>
    </xf>
    <xf numFmtId="0" fontId="108" fillId="0" borderId="76" xfId="0" applyFont="1" applyBorder="1" applyAlignment="1">
      <alignment horizontal="left"/>
    </xf>
    <xf numFmtId="0" fontId="112" fillId="0" borderId="17" xfId="0" applyFont="1" applyBorder="1" applyAlignment="1">
      <alignment vertical="center" wrapText="1"/>
    </xf>
    <xf numFmtId="0" fontId="112" fillId="0" borderId="22" xfId="0" applyFont="1" applyBorder="1" applyAlignment="1">
      <alignment vertical="center" wrapText="1"/>
    </xf>
    <xf numFmtId="0" fontId="108" fillId="0" borderId="83" xfId="0" applyFont="1" applyBorder="1" applyAlignment="1">
      <alignment vertical="center" wrapText="1"/>
    </xf>
    <xf numFmtId="0" fontId="108" fillId="0" borderId="84" xfId="0" applyFont="1" applyBorder="1" applyAlignment="1">
      <alignment vertical="center" wrapText="1"/>
    </xf>
    <xf numFmtId="0" fontId="108" fillId="0" borderId="85" xfId="0" applyFont="1" applyBorder="1" applyAlignment="1">
      <alignment vertical="center" wrapText="1"/>
    </xf>
    <xf numFmtId="0" fontId="112" fillId="0" borderId="18" xfId="0" applyFont="1" applyBorder="1" applyAlignment="1">
      <alignment vertical="center" wrapText="1"/>
    </xf>
    <xf numFmtId="0" fontId="128" fillId="0" borderId="18" xfId="0" applyFont="1" applyBorder="1" applyAlignment="1">
      <alignment vertical="center" wrapText="1"/>
    </xf>
    <xf numFmtId="0" fontId="128" fillId="0" borderId="17" xfId="0" applyFont="1" applyBorder="1" applyAlignment="1">
      <alignment vertical="center" wrapText="1"/>
    </xf>
    <xf numFmtId="0" fontId="108" fillId="0" borderId="17" xfId="0" applyFont="1" applyBorder="1" applyAlignment="1">
      <alignment vertical="center" wrapText="1"/>
    </xf>
    <xf numFmtId="0" fontId="108" fillId="0" borderId="12" xfId="0" applyFont="1" applyBorder="1" applyAlignment="1">
      <alignment vertical="center" wrapText="1"/>
    </xf>
    <xf numFmtId="0" fontId="112" fillId="0" borderId="12" xfId="0" applyFont="1" applyBorder="1" applyAlignment="1">
      <alignment vertical="center" wrapText="1"/>
    </xf>
    <xf numFmtId="0" fontId="112" fillId="0" borderId="86" xfId="0" applyFont="1" applyBorder="1" applyAlignment="1">
      <alignment horizontal="center" vertical="center" wrapText="1"/>
    </xf>
    <xf numFmtId="0" fontId="112" fillId="0" borderId="16" xfId="0" applyFont="1" applyBorder="1" applyAlignment="1">
      <alignment horizontal="center" vertical="center" wrapText="1"/>
    </xf>
    <xf numFmtId="0" fontId="112" fillId="0" borderId="15" xfId="0" applyFont="1" applyBorder="1" applyAlignment="1">
      <alignment vertical="center" wrapText="1"/>
    </xf>
    <xf numFmtId="0" fontId="112" fillId="0" borderId="36" xfId="0" applyFont="1" applyBorder="1" applyAlignment="1">
      <alignment horizontal="center" vertical="center" wrapText="1"/>
    </xf>
    <xf numFmtId="0" fontId="112" fillId="0" borderId="0" xfId="0" applyFont="1" applyBorder="1" applyAlignment="1">
      <alignment horizontal="center" vertical="center" wrapText="1"/>
    </xf>
    <xf numFmtId="0" fontId="108" fillId="0" borderId="87" xfId="0" applyFont="1" applyBorder="1" applyAlignment="1">
      <alignment vertical="center" wrapText="1"/>
    </xf>
    <xf numFmtId="0" fontId="108" fillId="0" borderId="88" xfId="0" applyFont="1" applyBorder="1" applyAlignment="1">
      <alignment vertical="center" wrapText="1"/>
    </xf>
    <xf numFmtId="0" fontId="128" fillId="0" borderId="15" xfId="0" applyFont="1" applyBorder="1" applyAlignment="1">
      <alignment vertical="center" wrapText="1"/>
    </xf>
    <xf numFmtId="0" fontId="108" fillId="0" borderId="22" xfId="0" applyFont="1" applyBorder="1" applyAlignment="1">
      <alignment vertical="center" wrapText="1"/>
    </xf>
    <xf numFmtId="0" fontId="111" fillId="0" borderId="48" xfId="0" applyFont="1" applyBorder="1" applyAlignment="1">
      <alignment vertical="center" wrapText="1"/>
    </xf>
    <xf numFmtId="0" fontId="111" fillId="0" borderId="15" xfId="0" applyFont="1" applyBorder="1" applyAlignment="1">
      <alignment vertical="center" wrapText="1"/>
    </xf>
    <xf numFmtId="0" fontId="110" fillId="0" borderId="25" xfId="0" applyFont="1" applyBorder="1" applyAlignment="1">
      <alignment horizontal="center" vertical="top" wrapText="1"/>
    </xf>
    <xf numFmtId="0" fontId="110" fillId="0" borderId="13" xfId="0" applyFont="1" applyBorder="1" applyAlignment="1">
      <alignment horizontal="center" vertical="top" wrapText="1"/>
    </xf>
    <xf numFmtId="0" fontId="69" fillId="0" borderId="34" xfId="0" applyFont="1" applyBorder="1" applyAlignment="1">
      <alignment horizontal="left"/>
    </xf>
    <xf numFmtId="0" fontId="69" fillId="0" borderId="35" xfId="0" applyFont="1" applyBorder="1" applyAlignment="1">
      <alignment horizontal="left"/>
    </xf>
    <xf numFmtId="0" fontId="69" fillId="0" borderId="17" xfId="0" applyFont="1" applyBorder="1" applyAlignment="1">
      <alignment horizontal="left"/>
    </xf>
    <xf numFmtId="0" fontId="11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78" fillId="0" borderId="34" xfId="0" applyFont="1" applyBorder="1" applyAlignment="1">
      <alignment horizontal="left"/>
    </xf>
    <xf numFmtId="0" fontId="78" fillId="0" borderId="35" xfId="0" applyFont="1" applyBorder="1" applyAlignment="1">
      <alignment horizontal="left"/>
    </xf>
    <xf numFmtId="0" fontId="78" fillId="0" borderId="17" xfId="0" applyFont="1" applyBorder="1" applyAlignment="1">
      <alignment horizontal="left"/>
    </xf>
    <xf numFmtId="0" fontId="79" fillId="0" borderId="34" xfId="0" applyFont="1" applyBorder="1" applyAlignment="1">
      <alignment horizontal="left"/>
    </xf>
    <xf numFmtId="0" fontId="79" fillId="0" borderId="35" xfId="0" applyFont="1" applyBorder="1" applyAlignment="1">
      <alignment horizontal="left"/>
    </xf>
    <xf numFmtId="0" fontId="79" fillId="0" borderId="17" xfId="0" applyFont="1" applyBorder="1" applyAlignment="1">
      <alignment horizontal="left"/>
    </xf>
    <xf numFmtId="0" fontId="80" fillId="0" borderId="34" xfId="0" applyFont="1" applyBorder="1" applyAlignment="1">
      <alignment horizontal="left"/>
    </xf>
    <xf numFmtId="0" fontId="80" fillId="0" borderId="35" xfId="0" applyFont="1" applyBorder="1" applyAlignment="1">
      <alignment horizontal="left"/>
    </xf>
    <xf numFmtId="0" fontId="80" fillId="0" borderId="17" xfId="0" applyFont="1" applyBorder="1" applyAlignment="1">
      <alignment horizontal="left"/>
    </xf>
    <xf numFmtId="0" fontId="129" fillId="0" borderId="34" xfId="0" applyFont="1" applyFill="1" applyBorder="1" applyAlignment="1">
      <alignment horizontal="left"/>
    </xf>
    <xf numFmtId="0" fontId="129" fillId="0" borderId="35" xfId="0" applyFont="1" applyFill="1" applyBorder="1" applyAlignment="1">
      <alignment horizontal="left"/>
    </xf>
    <xf numFmtId="0" fontId="129" fillId="0" borderId="17" xfId="0" applyFont="1" applyFill="1" applyBorder="1" applyAlignment="1">
      <alignment horizontal="left"/>
    </xf>
    <xf numFmtId="0" fontId="129" fillId="0" borderId="34" xfId="0" applyFont="1" applyBorder="1" applyAlignment="1">
      <alignment horizontal="left"/>
    </xf>
    <xf numFmtId="0" fontId="129" fillId="0" borderId="35" xfId="0" applyFont="1" applyBorder="1" applyAlignment="1">
      <alignment horizontal="left"/>
    </xf>
    <xf numFmtId="0" fontId="129" fillId="0" borderId="17" xfId="0" applyFont="1" applyBorder="1" applyAlignment="1">
      <alignment horizontal="left"/>
    </xf>
    <xf numFmtId="0" fontId="116" fillId="0" borderId="0" xfId="0" applyFont="1" applyFill="1" applyBorder="1" applyAlignment="1" applyProtection="1">
      <alignment horizontal="center" vertical="center"/>
      <protection/>
    </xf>
    <xf numFmtId="0" fontId="46" fillId="36" borderId="21" xfId="0" applyFont="1" applyFill="1" applyBorder="1" applyAlignment="1" applyProtection="1">
      <alignment horizontal="center" vertical="center"/>
      <protection/>
    </xf>
    <xf numFmtId="0" fontId="46" fillId="36" borderId="34" xfId="0" applyFont="1" applyFill="1" applyBorder="1" applyAlignment="1" applyProtection="1">
      <alignment horizontal="center" vertical="center"/>
      <protection/>
    </xf>
    <xf numFmtId="0" fontId="46" fillId="36" borderId="17" xfId="0" applyFont="1" applyFill="1" applyBorder="1" applyAlignment="1" applyProtection="1">
      <alignment horizontal="center" vertical="center"/>
      <protection/>
    </xf>
    <xf numFmtId="0" fontId="40" fillId="0" borderId="21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left" vertical="center"/>
    </xf>
    <xf numFmtId="0" fontId="115" fillId="0" borderId="0" xfId="0" applyFont="1" applyBorder="1" applyAlignment="1">
      <alignment horizontal="left"/>
    </xf>
    <xf numFmtId="0" fontId="114" fillId="0" borderId="36" xfId="0" applyFont="1" applyBorder="1" applyAlignment="1">
      <alignment horizontal="center" vertical="center"/>
    </xf>
    <xf numFmtId="0" fontId="115" fillId="0" borderId="0" xfId="0" applyFont="1" applyAlignment="1">
      <alignment horizontal="left"/>
    </xf>
    <xf numFmtId="0" fontId="114" fillId="0" borderId="0" xfId="0" applyFont="1" applyAlignment="1">
      <alignment horizontal="left"/>
    </xf>
    <xf numFmtId="0" fontId="130" fillId="0" borderId="0" xfId="0" applyFont="1" applyAlignment="1" applyProtection="1">
      <alignment horizontal="left" vertical="center"/>
      <protection locked="0"/>
    </xf>
    <xf numFmtId="14" fontId="0" fillId="0" borderId="0" xfId="0" applyNumberFormat="1" applyFont="1" applyFill="1" applyAlignment="1" applyProtection="1">
      <alignment horizontal="left"/>
      <protection locked="0"/>
    </xf>
    <xf numFmtId="0" fontId="50" fillId="39" borderId="36" xfId="0" applyFont="1" applyFill="1" applyBorder="1" applyAlignment="1" applyProtection="1">
      <alignment horizontal="center"/>
      <protection/>
    </xf>
    <xf numFmtId="0" fontId="50" fillId="39" borderId="22" xfId="0" applyFont="1" applyFill="1" applyBorder="1" applyAlignment="1" applyProtection="1">
      <alignment horizontal="center"/>
      <protection/>
    </xf>
    <xf numFmtId="0" fontId="50" fillId="39" borderId="37" xfId="0" applyFont="1" applyFill="1" applyBorder="1" applyAlignment="1" applyProtection="1">
      <alignment horizontal="right"/>
      <protection/>
    </xf>
    <xf numFmtId="0" fontId="50" fillId="39" borderId="15" xfId="0" applyFont="1" applyFill="1" applyBorder="1" applyAlignment="1" applyProtection="1">
      <alignment horizontal="right"/>
      <protection/>
    </xf>
    <xf numFmtId="14" fontId="0" fillId="0" borderId="0" xfId="0" applyNumberFormat="1" applyFont="1" applyFill="1" applyAlignment="1" applyProtection="1">
      <alignment horizontal="center"/>
      <protection locked="0"/>
    </xf>
    <xf numFmtId="0" fontId="50" fillId="19" borderId="46" xfId="0" applyFont="1" applyFill="1" applyBorder="1" applyAlignment="1" applyProtection="1">
      <alignment horizontal="center"/>
      <protection/>
    </xf>
    <xf numFmtId="0" fontId="50" fillId="19" borderId="36" xfId="0" applyFont="1" applyFill="1" applyBorder="1" applyAlignment="1" applyProtection="1">
      <alignment horizontal="center"/>
      <protection/>
    </xf>
    <xf numFmtId="0" fontId="50" fillId="19" borderId="22" xfId="0" applyFont="1" applyFill="1" applyBorder="1" applyAlignment="1" applyProtection="1">
      <alignment horizontal="center"/>
      <protection/>
    </xf>
    <xf numFmtId="0" fontId="50" fillId="19" borderId="44" xfId="0" applyFont="1" applyFill="1" applyBorder="1" applyAlignment="1" applyProtection="1">
      <alignment horizontal="left"/>
      <protection/>
    </xf>
    <xf numFmtId="0" fontId="50" fillId="19" borderId="37" xfId="0" applyFont="1" applyFill="1" applyBorder="1" applyAlignment="1" applyProtection="1">
      <alignment horizontal="left"/>
      <protection/>
    </xf>
    <xf numFmtId="0" fontId="50" fillId="19" borderId="15" xfId="0" applyFont="1" applyFill="1" applyBorder="1" applyAlignment="1" applyProtection="1">
      <alignment horizontal="left"/>
      <protection/>
    </xf>
    <xf numFmtId="0" fontId="50" fillId="19" borderId="44" xfId="0" applyFont="1" applyFill="1" applyBorder="1" applyAlignment="1" applyProtection="1">
      <alignment horizontal="right"/>
      <protection/>
    </xf>
    <xf numFmtId="0" fontId="50" fillId="19" borderId="37" xfId="0" applyFont="1" applyFill="1" applyBorder="1" applyAlignment="1" applyProtection="1">
      <alignment horizontal="right"/>
      <protection/>
    </xf>
    <xf numFmtId="0" fontId="50" fillId="19" borderId="15" xfId="0" applyFont="1" applyFill="1" applyBorder="1" applyAlignment="1" applyProtection="1">
      <alignment horizontal="right"/>
      <protection/>
    </xf>
    <xf numFmtId="0" fontId="131" fillId="35" borderId="41" xfId="0" applyFont="1" applyFill="1" applyBorder="1" applyAlignment="1" applyProtection="1">
      <alignment horizontal="center"/>
      <protection/>
    </xf>
    <xf numFmtId="0" fontId="131" fillId="35" borderId="42" xfId="0" applyFont="1" applyFill="1" applyBorder="1" applyAlignment="1" applyProtection="1">
      <alignment horizontal="center"/>
      <protection/>
    </xf>
    <xf numFmtId="0" fontId="47" fillId="35" borderId="42" xfId="0" applyFont="1" applyFill="1" applyBorder="1" applyAlignment="1" applyProtection="1">
      <alignment horizontal="center"/>
      <protection/>
    </xf>
    <xf numFmtId="0" fontId="47" fillId="35" borderId="43" xfId="0" applyFont="1" applyFill="1" applyBorder="1" applyAlignment="1" applyProtection="1">
      <alignment horizontal="center"/>
      <protection/>
    </xf>
    <xf numFmtId="0" fontId="114" fillId="0" borderId="0" xfId="0" applyFont="1" applyBorder="1" applyAlignment="1">
      <alignment horizontal="center" vertical="center"/>
    </xf>
    <xf numFmtId="0" fontId="132" fillId="35" borderId="41" xfId="0" applyFont="1" applyFill="1" applyBorder="1" applyAlignment="1">
      <alignment horizontal="center" vertical="center"/>
    </xf>
    <xf numFmtId="0" fontId="132" fillId="35" borderId="43" xfId="0" applyFont="1" applyFill="1" applyBorder="1" applyAlignment="1">
      <alignment horizontal="center" vertical="center"/>
    </xf>
    <xf numFmtId="0" fontId="133" fillId="0" borderId="0" xfId="0" applyFont="1" applyAlignment="1">
      <alignment horizontal="center"/>
    </xf>
    <xf numFmtId="0" fontId="134" fillId="0" borderId="0" xfId="0" applyFont="1" applyFill="1" applyAlignment="1" applyProtection="1">
      <alignment horizontal="center"/>
      <protection hidden="1" locked="0"/>
    </xf>
    <xf numFmtId="0" fontId="51" fillId="0" borderId="34" xfId="0" applyFont="1" applyBorder="1" applyAlignment="1">
      <alignment horizontal="left" vertical="center"/>
    </xf>
    <xf numFmtId="0" fontId="51" fillId="0" borderId="35" xfId="0" applyFont="1" applyBorder="1" applyAlignment="1">
      <alignment horizontal="left" vertical="center"/>
    </xf>
    <xf numFmtId="0" fontId="0" fillId="0" borderId="17" xfId="0" applyFont="1" applyBorder="1" applyAlignment="1">
      <alignment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73" fillId="35" borderId="89" xfId="0" applyFont="1" applyFill="1" applyBorder="1" applyAlignment="1">
      <alignment horizontal="center" vertical="center"/>
    </xf>
    <xf numFmtId="0" fontId="73" fillId="35" borderId="11" xfId="0" applyFont="1" applyFill="1" applyBorder="1" applyAlignment="1">
      <alignment horizontal="center" vertical="center"/>
    </xf>
    <xf numFmtId="0" fontId="73" fillId="35" borderId="90" xfId="0" applyFont="1" applyFill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51" fillId="0" borderId="44" xfId="0" applyFont="1" applyBorder="1" applyAlignment="1">
      <alignment horizontal="left" vertical="center"/>
    </xf>
    <xf numFmtId="0" fontId="51" fillId="0" borderId="37" xfId="0" applyFont="1" applyBorder="1" applyAlignment="1">
      <alignment horizontal="left" vertical="center"/>
    </xf>
    <xf numFmtId="0" fontId="0" fillId="0" borderId="15" xfId="0" applyFont="1" applyBorder="1" applyAlignment="1">
      <alignment/>
    </xf>
    <xf numFmtId="0" fontId="51" fillId="0" borderId="74" xfId="0" applyFont="1" applyBorder="1" applyAlignment="1">
      <alignment horizontal="left" vertical="center"/>
    </xf>
    <xf numFmtId="0" fontId="51" fillId="0" borderId="75" xfId="0" applyFont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134" fillId="0" borderId="0" xfId="0" applyFont="1" applyAlignment="1">
      <alignment horizontal="center" vertical="center"/>
    </xf>
    <xf numFmtId="0" fontId="42" fillId="34" borderId="23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40" fillId="33" borderId="23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40" fillId="0" borderId="23" xfId="0" applyFont="1" applyBorder="1" applyAlignment="1" applyProtection="1">
      <alignment horizontal="center" vertical="center"/>
      <protection/>
    </xf>
    <xf numFmtId="0" fontId="40" fillId="0" borderId="10" xfId="0" applyFont="1" applyBorder="1" applyAlignment="1" applyProtection="1">
      <alignment horizontal="center" vertical="center"/>
      <protection/>
    </xf>
    <xf numFmtId="0" fontId="46" fillId="36" borderId="46" xfId="0" applyFont="1" applyFill="1" applyBorder="1" applyAlignment="1" applyProtection="1">
      <alignment horizontal="center" vertical="center"/>
      <protection/>
    </xf>
    <xf numFmtId="0" fontId="46" fillId="36" borderId="22" xfId="0" applyFont="1" applyFill="1" applyBorder="1" applyAlignment="1" applyProtection="1">
      <alignment horizontal="center" vertical="center"/>
      <protection/>
    </xf>
    <xf numFmtId="0" fontId="46" fillId="36" borderId="44" xfId="0" applyFont="1" applyFill="1" applyBorder="1" applyAlignment="1" applyProtection="1">
      <alignment horizontal="center" vertical="center"/>
      <protection/>
    </xf>
    <xf numFmtId="0" fontId="46" fillId="36" borderId="15" xfId="0" applyFont="1" applyFill="1" applyBorder="1" applyAlignment="1" applyProtection="1">
      <alignment horizontal="center" vertical="center"/>
      <protection/>
    </xf>
    <xf numFmtId="0" fontId="47" fillId="36" borderId="23" xfId="0" applyFont="1" applyFill="1" applyBorder="1" applyAlignment="1" applyProtection="1">
      <alignment horizontal="center" vertical="center"/>
      <protection/>
    </xf>
    <xf numFmtId="0" fontId="47" fillId="36" borderId="10" xfId="0" applyFont="1" applyFill="1" applyBorder="1" applyAlignment="1" applyProtection="1">
      <alignment horizontal="center" vertical="center"/>
      <protection/>
    </xf>
    <xf numFmtId="0" fontId="40" fillId="0" borderId="46" xfId="0" applyFont="1" applyBorder="1" applyAlignment="1" applyProtection="1">
      <alignment horizontal="center" vertical="center"/>
      <protection/>
    </xf>
    <xf numFmtId="0" fontId="40" fillId="0" borderId="22" xfId="0" applyFont="1" applyBorder="1" applyAlignment="1" applyProtection="1">
      <alignment horizontal="center" vertical="center"/>
      <protection/>
    </xf>
    <xf numFmtId="0" fontId="40" fillId="0" borderId="44" xfId="0" applyFont="1" applyBorder="1" applyAlignment="1" applyProtection="1">
      <alignment horizontal="center" vertical="center"/>
      <protection/>
    </xf>
    <xf numFmtId="0" fontId="40" fillId="0" borderId="15" xfId="0" applyFont="1" applyBorder="1" applyAlignment="1" applyProtection="1">
      <alignment horizontal="center" vertical="center"/>
      <protection/>
    </xf>
    <xf numFmtId="0" fontId="46" fillId="36" borderId="23" xfId="0" applyFont="1" applyFill="1" applyBorder="1" applyAlignment="1" applyProtection="1">
      <alignment horizontal="center" vertical="center"/>
      <protection/>
    </xf>
    <xf numFmtId="0" fontId="46" fillId="36" borderId="10" xfId="0" applyFont="1" applyFill="1" applyBorder="1" applyAlignment="1" applyProtection="1">
      <alignment horizontal="center" vertical="center"/>
      <protection/>
    </xf>
    <xf numFmtId="0" fontId="113" fillId="35" borderId="21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/>
    </xf>
    <xf numFmtId="0" fontId="40" fillId="0" borderId="21" xfId="0" applyFont="1" applyBorder="1" applyAlignment="1" applyProtection="1">
      <alignment horizontal="center" vertical="center"/>
      <protection locked="0"/>
    </xf>
    <xf numFmtId="0" fontId="46" fillId="36" borderId="35" xfId="0" applyFont="1" applyFill="1" applyBorder="1" applyAlignment="1" applyProtection="1">
      <alignment horizontal="center" vertical="center"/>
      <protection/>
    </xf>
    <xf numFmtId="0" fontId="40" fillId="37" borderId="46" xfId="0" applyFont="1" applyFill="1" applyBorder="1" applyAlignment="1" applyProtection="1">
      <alignment horizontal="center" vertical="center"/>
      <protection/>
    </xf>
    <xf numFmtId="0" fontId="40" fillId="37" borderId="36" xfId="0" applyFont="1" applyFill="1" applyBorder="1" applyAlignment="1" applyProtection="1">
      <alignment horizontal="center" vertical="center"/>
      <protection/>
    </xf>
    <xf numFmtId="0" fontId="40" fillId="37" borderId="22" xfId="0" applyFont="1" applyFill="1" applyBorder="1" applyAlignment="1" applyProtection="1">
      <alignment horizontal="center" vertical="center"/>
      <protection/>
    </xf>
    <xf numFmtId="0" fontId="40" fillId="37" borderId="44" xfId="0" applyFont="1" applyFill="1" applyBorder="1" applyAlignment="1" applyProtection="1">
      <alignment horizontal="center" vertical="center"/>
      <protection/>
    </xf>
    <xf numFmtId="0" fontId="40" fillId="37" borderId="37" xfId="0" applyFont="1" applyFill="1" applyBorder="1" applyAlignment="1" applyProtection="1">
      <alignment horizontal="center" vertical="center"/>
      <protection/>
    </xf>
    <xf numFmtId="0" fontId="40" fillId="37" borderId="15" xfId="0" applyFont="1" applyFill="1" applyBorder="1" applyAlignment="1" applyProtection="1">
      <alignment horizontal="center" vertical="center"/>
      <protection/>
    </xf>
    <xf numFmtId="0" fontId="40" fillId="37" borderId="21" xfId="0" applyFont="1" applyFill="1" applyBorder="1" applyAlignment="1" applyProtection="1">
      <alignment horizontal="center" vertical="center"/>
      <protection/>
    </xf>
    <xf numFmtId="0" fontId="40" fillId="0" borderId="23" xfId="0" applyFont="1" applyBorder="1" applyAlignment="1" applyProtection="1">
      <alignment horizontal="center" vertical="center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0" fontId="113" fillId="35" borderId="23" xfId="0" applyFont="1" applyFill="1" applyBorder="1" applyAlignment="1" applyProtection="1">
      <alignment horizontal="center" vertical="center"/>
      <protection/>
    </xf>
    <xf numFmtId="0" fontId="113" fillId="35" borderId="10" xfId="0" applyFont="1" applyFill="1" applyBorder="1" applyAlignment="1" applyProtection="1">
      <alignment horizontal="center" vertical="center"/>
      <protection/>
    </xf>
    <xf numFmtId="0" fontId="45" fillId="35" borderId="23" xfId="0" applyFont="1" applyFill="1" applyBorder="1" applyAlignment="1" applyProtection="1">
      <alignment horizontal="center" vertical="center"/>
      <protection/>
    </xf>
    <xf numFmtId="0" fontId="45" fillId="35" borderId="10" xfId="0" applyFont="1" applyFill="1" applyBorder="1" applyAlignment="1" applyProtection="1">
      <alignment horizontal="center" vertical="center"/>
      <protection/>
    </xf>
    <xf numFmtId="0" fontId="45" fillId="36" borderId="23" xfId="0" applyFont="1" applyFill="1" applyBorder="1" applyAlignment="1" applyProtection="1">
      <alignment horizontal="center" vertical="center"/>
      <protection/>
    </xf>
    <xf numFmtId="0" fontId="45" fillId="36" borderId="10" xfId="0" applyFont="1" applyFill="1" applyBorder="1" applyAlignment="1" applyProtection="1">
      <alignment horizontal="center" vertical="center"/>
      <protection/>
    </xf>
    <xf numFmtId="0" fontId="48" fillId="43" borderId="46" xfId="0" applyFont="1" applyFill="1" applyBorder="1" applyAlignment="1" applyProtection="1">
      <alignment horizontal="center" vertical="center"/>
      <protection/>
    </xf>
    <xf numFmtId="0" fontId="48" fillId="43" borderId="36" xfId="0" applyFont="1" applyFill="1" applyBorder="1" applyAlignment="1" applyProtection="1">
      <alignment horizontal="center" vertical="center"/>
      <protection/>
    </xf>
    <xf numFmtId="0" fontId="48" fillId="43" borderId="22" xfId="0" applyFont="1" applyFill="1" applyBorder="1" applyAlignment="1" applyProtection="1">
      <alignment horizontal="center" vertical="center"/>
      <protection/>
    </xf>
    <xf numFmtId="0" fontId="48" fillId="43" borderId="44" xfId="0" applyFont="1" applyFill="1" applyBorder="1" applyAlignment="1" applyProtection="1">
      <alignment horizontal="center" vertical="center"/>
      <protection/>
    </xf>
    <xf numFmtId="0" fontId="48" fillId="43" borderId="37" xfId="0" applyFont="1" applyFill="1" applyBorder="1" applyAlignment="1" applyProtection="1">
      <alignment horizontal="center" vertical="center"/>
      <protection/>
    </xf>
    <xf numFmtId="0" fontId="48" fillId="43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F22"/>
  <sheetViews>
    <sheetView zoomScalePageLayoutView="0" workbookViewId="0" topLeftCell="A1">
      <selection activeCell="AD20" sqref="AD20:AD21"/>
    </sheetView>
  </sheetViews>
  <sheetFormatPr defaultColWidth="9.140625" defaultRowHeight="15"/>
  <cols>
    <col min="1" max="1" width="8.7109375" style="0" customWidth="1"/>
    <col min="2" max="2" width="8.57421875" style="0" customWidth="1"/>
    <col min="3" max="3" width="4.8515625" style="0" customWidth="1"/>
    <col min="4" max="4" width="8.28125" style="0" customWidth="1"/>
    <col min="5" max="6" width="2.7109375" style="0" customWidth="1"/>
    <col min="7" max="7" width="8.57421875" style="0" customWidth="1"/>
    <col min="8" max="8" width="4.8515625" style="0" customWidth="1"/>
    <col min="9" max="9" width="8.57421875" style="0" customWidth="1"/>
    <col min="10" max="10" width="4.8515625" style="0" customWidth="1"/>
    <col min="11" max="11" width="8.57421875" style="0" customWidth="1"/>
    <col min="12" max="12" width="4.8515625" style="0" customWidth="1"/>
    <col min="13" max="13" width="8.57421875" style="0" customWidth="1"/>
    <col min="14" max="18" width="2.7109375" style="0" customWidth="1"/>
    <col min="19" max="19" width="8.57421875" style="0" customWidth="1"/>
    <col min="20" max="20" width="4.8515625" style="0" customWidth="1"/>
    <col min="21" max="21" width="8.57421875" style="0" customWidth="1"/>
    <col min="22" max="22" width="4.8515625" style="0" customWidth="1"/>
    <col min="23" max="23" width="8.57421875" style="0" customWidth="1"/>
    <col min="24" max="24" width="4.8515625" style="0" customWidth="1"/>
    <col min="25" max="25" width="8.57421875" style="0" customWidth="1"/>
    <col min="26" max="26" width="4.8515625" style="0" customWidth="1"/>
    <col min="27" max="27" width="8.57421875" style="0" customWidth="1"/>
    <col min="28" max="29" width="2.7109375" style="0" customWidth="1"/>
    <col min="30" max="30" width="8.28125" style="0" customWidth="1"/>
  </cols>
  <sheetData>
    <row r="1" spans="1:32" s="9" customFormat="1" ht="36">
      <c r="A1" s="556" t="s">
        <v>271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  <c r="W1" s="556"/>
      <c r="X1" s="556"/>
      <c r="Y1" s="556"/>
      <c r="Z1" s="556"/>
      <c r="AA1" s="556"/>
      <c r="AB1" s="556"/>
      <c r="AC1" s="556"/>
      <c r="AD1" s="556"/>
      <c r="AE1" s="556"/>
      <c r="AF1" s="556"/>
    </row>
    <row r="2" spans="1:32" s="8" customFormat="1" ht="21.75" customHeight="1">
      <c r="A2" s="557" t="s">
        <v>272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  <c r="W2" s="557"/>
      <c r="X2" s="557"/>
      <c r="Y2" s="557"/>
      <c r="Z2" s="557"/>
      <c r="AA2" s="557"/>
      <c r="AB2" s="557"/>
      <c r="AC2" s="557"/>
      <c r="AD2" s="557"/>
      <c r="AE2" s="557"/>
      <c r="AF2" s="557"/>
    </row>
    <row r="3" spans="1:32" s="8" customFormat="1" ht="21.75" customHeight="1" thickBot="1">
      <c r="A3" s="18" t="s">
        <v>17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2" s="8" customFormat="1" ht="21.75" customHeight="1">
      <c r="A4" s="554" t="s">
        <v>18</v>
      </c>
      <c r="B4" s="23" t="s">
        <v>44</v>
      </c>
      <c r="C4" s="22"/>
      <c r="D4" s="23" t="s">
        <v>55</v>
      </c>
      <c r="E4" s="17"/>
      <c r="F4" s="24"/>
      <c r="G4" s="23" t="s">
        <v>11</v>
      </c>
      <c r="H4" s="22"/>
      <c r="I4" s="571" t="s">
        <v>19</v>
      </c>
      <c r="J4" s="572"/>
      <c r="K4" s="23" t="s">
        <v>20</v>
      </c>
      <c r="L4" s="22"/>
      <c r="M4" s="560" t="s">
        <v>21</v>
      </c>
      <c r="N4" s="560"/>
      <c r="O4" s="560"/>
      <c r="P4" s="560"/>
      <c r="Q4" s="560"/>
      <c r="R4" s="561"/>
      <c r="S4" s="571" t="s">
        <v>22</v>
      </c>
      <c r="T4" s="572"/>
      <c r="U4" s="23" t="s">
        <v>56</v>
      </c>
      <c r="V4" s="22"/>
      <c r="W4" s="23" t="s">
        <v>23</v>
      </c>
      <c r="X4" s="22"/>
      <c r="Y4" s="571" t="s">
        <v>24</v>
      </c>
      <c r="Z4" s="572"/>
      <c r="AA4" s="560" t="s">
        <v>25</v>
      </c>
      <c r="AB4" s="560"/>
      <c r="AC4" s="561"/>
      <c r="AD4" s="567" t="s">
        <v>26</v>
      </c>
      <c r="AE4" s="567" t="s">
        <v>68</v>
      </c>
      <c r="AF4" s="567" t="s">
        <v>4</v>
      </c>
    </row>
    <row r="5" spans="1:32" s="8" customFormat="1" ht="21.75" customHeight="1" thickBot="1">
      <c r="A5" s="555"/>
      <c r="B5" s="20" t="s">
        <v>45</v>
      </c>
      <c r="C5" s="21" t="s">
        <v>26</v>
      </c>
      <c r="D5" s="20" t="s">
        <v>45</v>
      </c>
      <c r="E5" s="595" t="s">
        <v>26</v>
      </c>
      <c r="F5" s="596"/>
      <c r="G5" s="20" t="s">
        <v>45</v>
      </c>
      <c r="H5" s="21" t="s">
        <v>26</v>
      </c>
      <c r="I5" s="20" t="s">
        <v>45</v>
      </c>
      <c r="J5" s="21" t="s">
        <v>26</v>
      </c>
      <c r="K5" s="20" t="s">
        <v>45</v>
      </c>
      <c r="L5" s="21" t="s">
        <v>26</v>
      </c>
      <c r="M5" s="20" t="s">
        <v>45</v>
      </c>
      <c r="N5" s="551" t="s">
        <v>26</v>
      </c>
      <c r="O5" s="552"/>
      <c r="P5" s="552"/>
      <c r="Q5" s="552"/>
      <c r="R5" s="553"/>
      <c r="S5" s="20" t="s">
        <v>45</v>
      </c>
      <c r="T5" s="21" t="s">
        <v>26</v>
      </c>
      <c r="U5" s="20" t="s">
        <v>45</v>
      </c>
      <c r="V5" s="21" t="s">
        <v>26</v>
      </c>
      <c r="W5" s="20" t="s">
        <v>45</v>
      </c>
      <c r="X5" s="21" t="s">
        <v>26</v>
      </c>
      <c r="Y5" s="20" t="s">
        <v>45</v>
      </c>
      <c r="Z5" s="21" t="s">
        <v>26</v>
      </c>
      <c r="AA5" s="20" t="s">
        <v>45</v>
      </c>
      <c r="AB5" s="551" t="s">
        <v>26</v>
      </c>
      <c r="AC5" s="553"/>
      <c r="AD5" s="568"/>
      <c r="AE5" s="568"/>
      <c r="AF5" s="568"/>
    </row>
    <row r="6" spans="1:32" s="8" customFormat="1" ht="21.75" customHeight="1">
      <c r="A6" s="589" t="s">
        <v>27</v>
      </c>
      <c r="B6" s="25" t="s">
        <v>46</v>
      </c>
      <c r="C6" s="28">
        <v>5</v>
      </c>
      <c r="D6" s="25" t="s">
        <v>32</v>
      </c>
      <c r="E6" s="33"/>
      <c r="F6" s="28"/>
      <c r="G6" s="25" t="s">
        <v>47</v>
      </c>
      <c r="H6" s="28"/>
      <c r="I6" s="586"/>
      <c r="J6" s="584"/>
      <c r="K6" s="25" t="s">
        <v>30</v>
      </c>
      <c r="L6" s="28"/>
      <c r="M6" s="53" t="s">
        <v>32</v>
      </c>
      <c r="N6" s="33"/>
      <c r="O6" s="33"/>
      <c r="P6" s="33"/>
      <c r="Q6" s="33"/>
      <c r="R6" s="30"/>
      <c r="S6" s="25" t="s">
        <v>32</v>
      </c>
      <c r="T6" s="28"/>
      <c r="U6" s="53" t="s">
        <v>32</v>
      </c>
      <c r="V6" s="40"/>
      <c r="W6" s="25" t="s">
        <v>32</v>
      </c>
      <c r="X6" s="28"/>
      <c r="Y6" s="25" t="s">
        <v>33</v>
      </c>
      <c r="Z6" s="28"/>
      <c r="AA6" s="593"/>
      <c r="AB6" s="569"/>
      <c r="AC6" s="546"/>
      <c r="AD6" s="550">
        <v>8</v>
      </c>
      <c r="AE6" s="541">
        <v>8</v>
      </c>
      <c r="AF6" s="538">
        <f>4+IF(AE6&gt;AE10,-1,0)+IF(AE6&gt;AE14,-1,0)+IF(AE6&gt;AE18,-1,0)</f>
        <v>4</v>
      </c>
    </row>
    <row r="7" spans="1:32" s="8" customFormat="1" ht="21.75" customHeight="1">
      <c r="A7" s="576"/>
      <c r="B7" s="26" t="s">
        <v>28</v>
      </c>
      <c r="C7" s="29">
        <v>3</v>
      </c>
      <c r="D7" s="26" t="s">
        <v>57</v>
      </c>
      <c r="E7" s="34"/>
      <c r="F7" s="29"/>
      <c r="G7" s="26" t="s">
        <v>29</v>
      </c>
      <c r="H7" s="29"/>
      <c r="I7" s="573"/>
      <c r="J7" s="585"/>
      <c r="K7" s="26" t="s">
        <v>31</v>
      </c>
      <c r="L7" s="29"/>
      <c r="M7" s="54"/>
      <c r="N7" s="562"/>
      <c r="O7" s="563"/>
      <c r="P7" s="563"/>
      <c r="Q7" s="563"/>
      <c r="R7" s="564"/>
      <c r="S7" s="26" t="s">
        <v>57</v>
      </c>
      <c r="T7" s="29"/>
      <c r="U7" s="54"/>
      <c r="V7" s="41"/>
      <c r="W7" s="26" t="s">
        <v>48</v>
      </c>
      <c r="X7" s="29"/>
      <c r="Y7" s="26" t="s">
        <v>34</v>
      </c>
      <c r="Z7" s="29"/>
      <c r="AA7" s="594"/>
      <c r="AB7" s="570"/>
      <c r="AC7" s="547"/>
      <c r="AD7" s="547"/>
      <c r="AE7" s="541"/>
      <c r="AF7" s="538"/>
    </row>
    <row r="8" spans="1:32" s="8" customFormat="1" ht="21.75" customHeight="1">
      <c r="A8" s="576"/>
      <c r="B8" s="587"/>
      <c r="C8" s="558"/>
      <c r="D8" s="26" t="s">
        <v>39</v>
      </c>
      <c r="E8" s="34"/>
      <c r="F8" s="29"/>
      <c r="G8" s="26" t="s">
        <v>39</v>
      </c>
      <c r="H8" s="29"/>
      <c r="I8" s="55" t="s">
        <v>39</v>
      </c>
      <c r="J8" s="29"/>
      <c r="K8" s="26" t="s">
        <v>35</v>
      </c>
      <c r="L8" s="29"/>
      <c r="M8" s="54" t="s">
        <v>49</v>
      </c>
      <c r="N8" s="34"/>
      <c r="O8" s="34"/>
      <c r="P8" s="34"/>
      <c r="Q8" s="34"/>
      <c r="R8" s="29"/>
      <c r="S8" s="26" t="s">
        <v>39</v>
      </c>
      <c r="T8" s="29"/>
      <c r="U8" s="573"/>
      <c r="V8" s="558"/>
      <c r="W8" s="26" t="s">
        <v>39</v>
      </c>
      <c r="X8" s="29"/>
      <c r="Y8" s="26" t="s">
        <v>35</v>
      </c>
      <c r="Z8" s="29"/>
      <c r="AA8" s="26" t="s">
        <v>39</v>
      </c>
      <c r="AB8" s="34"/>
      <c r="AC8" s="29"/>
      <c r="AD8" s="548">
        <f>E8+F8+E9+F9+H8+H9+J8+J9+L8+L9+N8+O8+P8+Q8+R8+N9+O9+P9+Q9+R9+T8+T9+V8+V9+X8+X9+Z8+Z9+AB8+AC8+AB9+AC9</f>
        <v>0</v>
      </c>
      <c r="AE8" s="541"/>
      <c r="AF8" s="538"/>
    </row>
    <row r="9" spans="1:32" s="8" customFormat="1" ht="21.75" customHeight="1" thickBot="1">
      <c r="A9" s="590"/>
      <c r="B9" s="588"/>
      <c r="C9" s="559"/>
      <c r="D9" s="35" t="s">
        <v>58</v>
      </c>
      <c r="E9" s="36"/>
      <c r="F9" s="32"/>
      <c r="G9" s="35" t="s">
        <v>58</v>
      </c>
      <c r="H9" s="32"/>
      <c r="I9" s="56"/>
      <c r="J9" s="32"/>
      <c r="K9" s="35" t="s">
        <v>36</v>
      </c>
      <c r="L9" s="32"/>
      <c r="M9" s="57"/>
      <c r="N9" s="543"/>
      <c r="O9" s="544"/>
      <c r="P9" s="544"/>
      <c r="Q9" s="544"/>
      <c r="R9" s="545"/>
      <c r="S9" s="35" t="s">
        <v>58</v>
      </c>
      <c r="T9" s="32"/>
      <c r="U9" s="574"/>
      <c r="V9" s="559"/>
      <c r="W9" s="35" t="s">
        <v>58</v>
      </c>
      <c r="X9" s="32"/>
      <c r="Y9" s="35" t="s">
        <v>36</v>
      </c>
      <c r="Z9" s="32"/>
      <c r="AA9" s="35" t="s">
        <v>65</v>
      </c>
      <c r="AB9" s="36"/>
      <c r="AC9" s="32"/>
      <c r="AD9" s="550"/>
      <c r="AE9" s="541"/>
      <c r="AF9" s="538"/>
    </row>
    <row r="10" spans="1:32" s="8" customFormat="1" ht="21.75" customHeight="1">
      <c r="A10" s="575" t="s">
        <v>69</v>
      </c>
      <c r="B10" s="27" t="s">
        <v>30</v>
      </c>
      <c r="C10" s="30">
        <v>3</v>
      </c>
      <c r="D10" s="27" t="s">
        <v>32</v>
      </c>
      <c r="E10" s="37"/>
      <c r="F10" s="30"/>
      <c r="G10" s="27" t="s">
        <v>50</v>
      </c>
      <c r="H10" s="30"/>
      <c r="I10" s="578"/>
      <c r="J10" s="584"/>
      <c r="K10" s="27" t="s">
        <v>50</v>
      </c>
      <c r="L10" s="30"/>
      <c r="M10" s="53" t="s">
        <v>51</v>
      </c>
      <c r="N10" s="37"/>
      <c r="O10" s="37"/>
      <c r="P10" s="37"/>
      <c r="Q10" s="37"/>
      <c r="R10" s="30"/>
      <c r="S10" s="27" t="s">
        <v>32</v>
      </c>
      <c r="T10" s="30"/>
      <c r="U10" s="58" t="s">
        <v>32</v>
      </c>
      <c r="V10" s="42"/>
      <c r="W10" s="27" t="s">
        <v>32</v>
      </c>
      <c r="X10" s="30"/>
      <c r="Y10" s="27" t="s">
        <v>30</v>
      </c>
      <c r="Z10" s="30"/>
      <c r="AA10" s="565" t="s">
        <v>37</v>
      </c>
      <c r="AB10" s="569"/>
      <c r="AC10" s="546"/>
      <c r="AD10" s="546">
        <v>8</v>
      </c>
      <c r="AE10" s="540">
        <f>AD10+AD12</f>
        <v>8</v>
      </c>
      <c r="AF10" s="537">
        <f>4+IF(AE10&gt;AE6,-1,0)+IF(AE10&gt;AE14,-1,0)+IF(AE10&gt;AE18,-1,0)</f>
        <v>4</v>
      </c>
    </row>
    <row r="11" spans="1:32" s="8" customFormat="1" ht="21.75" customHeight="1">
      <c r="A11" s="576"/>
      <c r="B11" s="26" t="s">
        <v>52</v>
      </c>
      <c r="C11" s="29">
        <v>5</v>
      </c>
      <c r="D11" s="26" t="s">
        <v>59</v>
      </c>
      <c r="E11" s="34"/>
      <c r="F11" s="29"/>
      <c r="G11" s="26" t="s">
        <v>31</v>
      </c>
      <c r="H11" s="29"/>
      <c r="I11" s="573"/>
      <c r="J11" s="585"/>
      <c r="K11" s="26" t="s">
        <v>29</v>
      </c>
      <c r="L11" s="29"/>
      <c r="M11" s="54"/>
      <c r="N11" s="562"/>
      <c r="O11" s="563"/>
      <c r="P11" s="563"/>
      <c r="Q11" s="563"/>
      <c r="R11" s="564"/>
      <c r="S11" s="26" t="s">
        <v>59</v>
      </c>
      <c r="T11" s="29"/>
      <c r="U11" s="59"/>
      <c r="V11" s="43"/>
      <c r="W11" s="26" t="s">
        <v>57</v>
      </c>
      <c r="X11" s="29"/>
      <c r="Y11" s="26" t="s">
        <v>34</v>
      </c>
      <c r="Z11" s="29"/>
      <c r="AA11" s="566"/>
      <c r="AB11" s="570"/>
      <c r="AC11" s="547"/>
      <c r="AD11" s="547"/>
      <c r="AE11" s="541"/>
      <c r="AF11" s="538"/>
    </row>
    <row r="12" spans="1:32" s="8" customFormat="1" ht="21.75" customHeight="1">
      <c r="A12" s="576"/>
      <c r="B12" s="573"/>
      <c r="C12" s="558"/>
      <c r="D12" s="26" t="s">
        <v>39</v>
      </c>
      <c r="E12" s="34"/>
      <c r="F12" s="29"/>
      <c r="G12" s="26" t="s">
        <v>39</v>
      </c>
      <c r="H12" s="29"/>
      <c r="I12" s="54" t="s">
        <v>39</v>
      </c>
      <c r="J12" s="29"/>
      <c r="K12" s="26" t="s">
        <v>38</v>
      </c>
      <c r="L12" s="29"/>
      <c r="M12" s="54" t="s">
        <v>38</v>
      </c>
      <c r="N12" s="34"/>
      <c r="O12" s="34"/>
      <c r="P12" s="34"/>
      <c r="Q12" s="34"/>
      <c r="R12" s="29"/>
      <c r="S12" s="26" t="s">
        <v>39</v>
      </c>
      <c r="T12" s="29"/>
      <c r="U12" s="573"/>
      <c r="V12" s="558"/>
      <c r="W12" s="26" t="s">
        <v>39</v>
      </c>
      <c r="X12" s="29"/>
      <c r="Y12" s="26" t="s">
        <v>39</v>
      </c>
      <c r="Z12" s="29"/>
      <c r="AA12" s="26" t="s">
        <v>39</v>
      </c>
      <c r="AB12" s="34"/>
      <c r="AC12" s="29"/>
      <c r="AD12" s="548">
        <f>E12+F12+E13+F13+H12+H13+J12+J13+L12+L13+N12+O12+P12+Q12+R12+N13+O13+P13+Q13+R13+T12+T13+V12+V13+X12+X13+Z12+Z13+AB12+AC12+AB13+AC13</f>
        <v>0</v>
      </c>
      <c r="AE12" s="541"/>
      <c r="AF12" s="538"/>
    </row>
    <row r="13" spans="1:32" s="8" customFormat="1" ht="21.75" customHeight="1" thickBot="1">
      <c r="A13" s="577"/>
      <c r="B13" s="583"/>
      <c r="C13" s="559"/>
      <c r="D13" s="38" t="s">
        <v>58</v>
      </c>
      <c r="E13" s="39"/>
      <c r="F13" s="31"/>
      <c r="G13" s="38" t="s">
        <v>58</v>
      </c>
      <c r="H13" s="31"/>
      <c r="I13" s="57"/>
      <c r="J13" s="31"/>
      <c r="K13" s="38" t="s">
        <v>36</v>
      </c>
      <c r="L13" s="31"/>
      <c r="M13" s="57"/>
      <c r="N13" s="543"/>
      <c r="O13" s="544"/>
      <c r="P13" s="544"/>
      <c r="Q13" s="544"/>
      <c r="R13" s="545"/>
      <c r="S13" s="38" t="s">
        <v>60</v>
      </c>
      <c r="T13" s="31"/>
      <c r="U13" s="583"/>
      <c r="V13" s="559"/>
      <c r="W13" s="38" t="s">
        <v>61</v>
      </c>
      <c r="X13" s="31"/>
      <c r="Y13" s="38" t="s">
        <v>40</v>
      </c>
      <c r="Z13" s="31"/>
      <c r="AA13" s="38" t="s">
        <v>58</v>
      </c>
      <c r="AB13" s="39"/>
      <c r="AC13" s="31"/>
      <c r="AD13" s="549"/>
      <c r="AE13" s="542"/>
      <c r="AF13" s="539"/>
    </row>
    <row r="14" spans="1:32" s="8" customFormat="1" ht="21.75" customHeight="1">
      <c r="A14" s="589" t="s">
        <v>41</v>
      </c>
      <c r="B14" s="25" t="s">
        <v>30</v>
      </c>
      <c r="C14" s="28">
        <v>10</v>
      </c>
      <c r="D14" s="25" t="s">
        <v>32</v>
      </c>
      <c r="E14" s="33"/>
      <c r="F14" s="28"/>
      <c r="G14" s="25" t="s">
        <v>50</v>
      </c>
      <c r="H14" s="28"/>
      <c r="I14" s="586"/>
      <c r="J14" s="584"/>
      <c r="K14" s="48" t="s">
        <v>50</v>
      </c>
      <c r="L14" s="28"/>
      <c r="M14" s="60" t="s">
        <v>30</v>
      </c>
      <c r="N14" s="33"/>
      <c r="O14" s="33"/>
      <c r="P14" s="33"/>
      <c r="Q14" s="33"/>
      <c r="R14" s="28"/>
      <c r="S14" s="25" t="s">
        <v>32</v>
      </c>
      <c r="T14" s="28"/>
      <c r="U14" s="58" t="s">
        <v>32</v>
      </c>
      <c r="V14" s="44"/>
      <c r="W14" s="25" t="s">
        <v>63</v>
      </c>
      <c r="X14" s="28"/>
      <c r="Y14" s="25" t="s">
        <v>30</v>
      </c>
      <c r="Z14" s="28"/>
      <c r="AA14" s="591"/>
      <c r="AB14" s="569"/>
      <c r="AC14" s="546"/>
      <c r="AD14" s="550">
        <v>17</v>
      </c>
      <c r="AE14" s="541">
        <f>AD14+AD16</f>
        <v>17</v>
      </c>
      <c r="AF14" s="538">
        <f>4+IF(AE14&gt;AE6,-1,0)+IF(AE14&gt;AE10,-1,0)+IF(AE14&gt;AE18,-1,0)</f>
        <v>2</v>
      </c>
    </row>
    <row r="15" spans="1:32" s="8" customFormat="1" ht="21.75" customHeight="1">
      <c r="A15" s="576"/>
      <c r="B15" s="26" t="s">
        <v>34</v>
      </c>
      <c r="C15" s="29">
        <v>7</v>
      </c>
      <c r="D15" s="26" t="s">
        <v>57</v>
      </c>
      <c r="E15" s="34"/>
      <c r="F15" s="29"/>
      <c r="G15" s="26" t="s">
        <v>29</v>
      </c>
      <c r="H15" s="29"/>
      <c r="I15" s="573"/>
      <c r="J15" s="585"/>
      <c r="K15" s="46" t="s">
        <v>31</v>
      </c>
      <c r="L15" s="29"/>
      <c r="M15" s="61"/>
      <c r="N15" s="562"/>
      <c r="O15" s="563"/>
      <c r="P15" s="563"/>
      <c r="Q15" s="563"/>
      <c r="R15" s="564"/>
      <c r="S15" s="26" t="s">
        <v>57</v>
      </c>
      <c r="T15" s="29"/>
      <c r="U15" s="59"/>
      <c r="V15" s="43"/>
      <c r="W15" s="26" t="s">
        <v>57</v>
      </c>
      <c r="X15" s="29"/>
      <c r="Y15" s="26" t="s">
        <v>31</v>
      </c>
      <c r="Z15" s="29"/>
      <c r="AA15" s="580"/>
      <c r="AB15" s="570"/>
      <c r="AC15" s="547"/>
      <c r="AD15" s="547"/>
      <c r="AE15" s="541"/>
      <c r="AF15" s="538"/>
    </row>
    <row r="16" spans="1:32" s="8" customFormat="1" ht="21.75" customHeight="1">
      <c r="A16" s="576"/>
      <c r="B16" s="581"/>
      <c r="C16" s="558"/>
      <c r="D16" s="26" t="s">
        <v>39</v>
      </c>
      <c r="E16" s="34"/>
      <c r="F16" s="29"/>
      <c r="G16" s="26" t="s">
        <v>39</v>
      </c>
      <c r="H16" s="29"/>
      <c r="I16" s="55" t="s">
        <v>39</v>
      </c>
      <c r="J16" s="29"/>
      <c r="K16" s="46" t="s">
        <v>35</v>
      </c>
      <c r="L16" s="29"/>
      <c r="M16" s="54" t="s">
        <v>38</v>
      </c>
      <c r="N16" s="34"/>
      <c r="O16" s="34"/>
      <c r="P16" s="34"/>
      <c r="Q16" s="34"/>
      <c r="R16" s="29"/>
      <c r="S16" s="26" t="s">
        <v>39</v>
      </c>
      <c r="T16" s="29"/>
      <c r="U16" s="573"/>
      <c r="V16" s="558"/>
      <c r="W16" s="26" t="s">
        <v>64</v>
      </c>
      <c r="X16" s="29"/>
      <c r="Y16" s="26" t="s">
        <v>35</v>
      </c>
      <c r="Z16" s="29"/>
      <c r="AA16" s="46" t="s">
        <v>66</v>
      </c>
      <c r="AB16" s="34"/>
      <c r="AC16" s="29"/>
      <c r="AD16" s="548">
        <f>E16+F16+E17+F17+H16+H17+J16+J17+L16+L17+N16+O16+P16+Q16+R16+N17+O17+P17+Q17+R17+T16+T17+V16+V17+X16+X17+Z16+Z17+AB16+AC16+AB17+AC17</f>
        <v>0</v>
      </c>
      <c r="AE16" s="541"/>
      <c r="AF16" s="538"/>
    </row>
    <row r="17" spans="1:32" s="8" customFormat="1" ht="21.75" customHeight="1" thickBot="1">
      <c r="A17" s="590"/>
      <c r="B17" s="592"/>
      <c r="C17" s="559"/>
      <c r="D17" s="35" t="s">
        <v>273</v>
      </c>
      <c r="E17" s="36"/>
      <c r="F17" s="32"/>
      <c r="G17" s="35" t="s">
        <v>58</v>
      </c>
      <c r="H17" s="32"/>
      <c r="I17" s="56"/>
      <c r="J17" s="32"/>
      <c r="K17" s="47" t="s">
        <v>36</v>
      </c>
      <c r="L17" s="32"/>
      <c r="M17" s="57"/>
      <c r="N17" s="543"/>
      <c r="O17" s="544"/>
      <c r="P17" s="544"/>
      <c r="Q17" s="544"/>
      <c r="R17" s="545"/>
      <c r="S17" s="35" t="s">
        <v>58</v>
      </c>
      <c r="T17" s="32"/>
      <c r="U17" s="574"/>
      <c r="V17" s="559"/>
      <c r="W17" s="35" t="s">
        <v>58</v>
      </c>
      <c r="X17" s="32"/>
      <c r="Y17" s="35" t="s">
        <v>40</v>
      </c>
      <c r="Z17" s="32"/>
      <c r="AA17" s="47" t="s">
        <v>58</v>
      </c>
      <c r="AB17" s="36"/>
      <c r="AC17" s="32"/>
      <c r="AD17" s="550"/>
      <c r="AE17" s="541"/>
      <c r="AF17" s="538"/>
    </row>
    <row r="18" spans="1:32" s="8" customFormat="1" ht="21.75" customHeight="1">
      <c r="A18" s="575" t="s">
        <v>42</v>
      </c>
      <c r="B18" s="27" t="s">
        <v>30</v>
      </c>
      <c r="C18" s="30">
        <v>7</v>
      </c>
      <c r="D18" s="27" t="s">
        <v>32</v>
      </c>
      <c r="E18" s="37"/>
      <c r="F18" s="30"/>
      <c r="G18" s="27" t="s">
        <v>33</v>
      </c>
      <c r="H18" s="30"/>
      <c r="I18" s="578"/>
      <c r="J18" s="584"/>
      <c r="K18" s="49" t="s">
        <v>30</v>
      </c>
      <c r="L18" s="30"/>
      <c r="M18" s="53" t="s">
        <v>53</v>
      </c>
      <c r="N18" s="37"/>
      <c r="O18" s="37"/>
      <c r="P18" s="37"/>
      <c r="Q18" s="37"/>
      <c r="R18" s="30"/>
      <c r="S18" s="27" t="s">
        <v>32</v>
      </c>
      <c r="T18" s="30"/>
      <c r="U18" s="60" t="s">
        <v>32</v>
      </c>
      <c r="V18" s="45"/>
      <c r="W18" s="27" t="s">
        <v>32</v>
      </c>
      <c r="X18" s="30"/>
      <c r="Y18" s="27" t="s">
        <v>30</v>
      </c>
      <c r="Z18" s="30"/>
      <c r="AA18" s="579"/>
      <c r="AB18" s="569"/>
      <c r="AC18" s="546"/>
      <c r="AD18" s="546">
        <v>17</v>
      </c>
      <c r="AE18" s="540">
        <f>AD18+AD20</f>
        <v>17</v>
      </c>
      <c r="AF18" s="537">
        <f>4+IF(AE18&gt;AE6,-1,0)+IF(AE18&gt;AE10,-1,0)+IF(AE18&gt;AE14,-1,0)</f>
        <v>2</v>
      </c>
    </row>
    <row r="19" spans="1:32" s="8" customFormat="1" ht="21.75" customHeight="1">
      <c r="A19" s="576"/>
      <c r="B19" s="26" t="s">
        <v>34</v>
      </c>
      <c r="C19" s="29">
        <v>10</v>
      </c>
      <c r="D19" s="26" t="s">
        <v>57</v>
      </c>
      <c r="E19" s="34"/>
      <c r="F19" s="29"/>
      <c r="G19" s="26" t="s">
        <v>43</v>
      </c>
      <c r="H19" s="29"/>
      <c r="I19" s="573"/>
      <c r="J19" s="585"/>
      <c r="K19" s="47" t="s">
        <v>54</v>
      </c>
      <c r="L19" s="29"/>
      <c r="M19" s="54"/>
      <c r="N19" s="562"/>
      <c r="O19" s="563"/>
      <c r="P19" s="563"/>
      <c r="Q19" s="563"/>
      <c r="R19" s="564"/>
      <c r="S19" s="26" t="s">
        <v>57</v>
      </c>
      <c r="T19" s="29"/>
      <c r="U19" s="61"/>
      <c r="V19" s="41"/>
      <c r="W19" s="26" t="s">
        <v>57</v>
      </c>
      <c r="X19" s="29"/>
      <c r="Y19" s="26" t="s">
        <v>31</v>
      </c>
      <c r="Z19" s="29"/>
      <c r="AA19" s="580"/>
      <c r="AB19" s="570"/>
      <c r="AC19" s="547"/>
      <c r="AD19" s="547"/>
      <c r="AE19" s="541"/>
      <c r="AF19" s="538"/>
    </row>
    <row r="20" spans="1:32" s="8" customFormat="1" ht="21.75" customHeight="1">
      <c r="A20" s="576"/>
      <c r="B20" s="581"/>
      <c r="C20" s="558"/>
      <c r="D20" s="26" t="s">
        <v>39</v>
      </c>
      <c r="E20" s="34"/>
      <c r="F20" s="29"/>
      <c r="G20" s="26" t="s">
        <v>39</v>
      </c>
      <c r="H20" s="29"/>
      <c r="I20" s="54" t="s">
        <v>39</v>
      </c>
      <c r="J20" s="29"/>
      <c r="K20" s="52" t="s">
        <v>39</v>
      </c>
      <c r="L20" s="51"/>
      <c r="M20" s="54" t="s">
        <v>38</v>
      </c>
      <c r="N20" s="34"/>
      <c r="O20" s="34"/>
      <c r="P20" s="34"/>
      <c r="Q20" s="34"/>
      <c r="R20" s="29"/>
      <c r="S20" s="26" t="s">
        <v>35</v>
      </c>
      <c r="T20" s="29"/>
      <c r="U20" s="573"/>
      <c r="V20" s="558"/>
      <c r="W20" s="26" t="s">
        <v>39</v>
      </c>
      <c r="X20" s="29"/>
      <c r="Y20" s="26" t="s">
        <v>38</v>
      </c>
      <c r="Z20" s="29"/>
      <c r="AA20" s="26" t="s">
        <v>67</v>
      </c>
      <c r="AB20" s="34"/>
      <c r="AC20" s="29"/>
      <c r="AD20" s="548">
        <f>E20+F20+E21+F21+H20+H21+J20+J21+L20+L21+N20+O20+P20+Q20+R20+N21+O21+P21+Q21+R21+T20+T21+V20+V21+X20+X21+Z20+Z21+AB20+AC20+AB21+AC21</f>
        <v>0</v>
      </c>
      <c r="AE20" s="541"/>
      <c r="AF20" s="538"/>
    </row>
    <row r="21" spans="1:32" s="8" customFormat="1" ht="21.75" customHeight="1" thickBot="1">
      <c r="A21" s="577"/>
      <c r="B21" s="582"/>
      <c r="C21" s="559"/>
      <c r="D21" s="38" t="s">
        <v>58</v>
      </c>
      <c r="E21" s="39"/>
      <c r="F21" s="31"/>
      <c r="G21" s="38" t="s">
        <v>58</v>
      </c>
      <c r="H21" s="31"/>
      <c r="I21" s="57"/>
      <c r="J21" s="31"/>
      <c r="K21" s="50" t="s">
        <v>36</v>
      </c>
      <c r="L21" s="31"/>
      <c r="M21" s="57"/>
      <c r="N21" s="543"/>
      <c r="O21" s="544"/>
      <c r="P21" s="544"/>
      <c r="Q21" s="544"/>
      <c r="R21" s="545"/>
      <c r="S21" s="38" t="s">
        <v>61</v>
      </c>
      <c r="T21" s="31"/>
      <c r="U21" s="583"/>
      <c r="V21" s="559"/>
      <c r="W21" s="38" t="s">
        <v>58</v>
      </c>
      <c r="X21" s="31"/>
      <c r="Y21" s="38" t="s">
        <v>36</v>
      </c>
      <c r="Z21" s="31"/>
      <c r="AA21" s="38" t="s">
        <v>58</v>
      </c>
      <c r="AB21" s="39"/>
      <c r="AC21" s="31"/>
      <c r="AD21" s="549"/>
      <c r="AE21" s="542"/>
      <c r="AF21" s="539"/>
    </row>
    <row r="22" spans="1:26" s="8" customFormat="1" ht="21.75" customHeight="1">
      <c r="A22" s="15" t="s">
        <v>62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Z22" s="14"/>
    </row>
  </sheetData>
  <sheetProtection/>
  <mergeCells count="74">
    <mergeCell ref="J6:J7"/>
    <mergeCell ref="J10:J11"/>
    <mergeCell ref="AF4:AF5"/>
    <mergeCell ref="AF6:AF9"/>
    <mergeCell ref="E5:F5"/>
    <mergeCell ref="A10:A13"/>
    <mergeCell ref="I10:I11"/>
    <mergeCell ref="B12:B13"/>
    <mergeCell ref="U12:U13"/>
    <mergeCell ref="A6:A9"/>
    <mergeCell ref="I6:I7"/>
    <mergeCell ref="B8:B9"/>
    <mergeCell ref="A14:A17"/>
    <mergeCell ref="I14:I15"/>
    <mergeCell ref="AA14:AA15"/>
    <mergeCell ref="B16:B17"/>
    <mergeCell ref="U16:U17"/>
    <mergeCell ref="N17:R17"/>
    <mergeCell ref="J14:J15"/>
    <mergeCell ref="AA6:AA7"/>
    <mergeCell ref="AA18:AA19"/>
    <mergeCell ref="B20:B21"/>
    <mergeCell ref="U20:U21"/>
    <mergeCell ref="C20:C21"/>
    <mergeCell ref="J18:J19"/>
    <mergeCell ref="N19:R19"/>
    <mergeCell ref="N21:R21"/>
    <mergeCell ref="V20:V21"/>
    <mergeCell ref="N13:R13"/>
    <mergeCell ref="N15:R15"/>
    <mergeCell ref="U8:U9"/>
    <mergeCell ref="V8:V9"/>
    <mergeCell ref="V12:V13"/>
    <mergeCell ref="A18:A21"/>
    <mergeCell ref="I18:I19"/>
    <mergeCell ref="C16:C17"/>
    <mergeCell ref="N11:R11"/>
    <mergeCell ref="V16:V17"/>
    <mergeCell ref="AD18:AD19"/>
    <mergeCell ref="AD20:AD21"/>
    <mergeCell ref="AD8:AD9"/>
    <mergeCell ref="AE6:AE9"/>
    <mergeCell ref="AB18:AC19"/>
    <mergeCell ref="I4:J4"/>
    <mergeCell ref="AB5:AC5"/>
    <mergeCell ref="AA4:AC4"/>
    <mergeCell ref="Y4:Z4"/>
    <mergeCell ref="S4:T4"/>
    <mergeCell ref="AA10:AA11"/>
    <mergeCell ref="AD4:AD5"/>
    <mergeCell ref="AE4:AE5"/>
    <mergeCell ref="AB6:AC7"/>
    <mergeCell ref="AB10:AC11"/>
    <mergeCell ref="AB14:AC15"/>
    <mergeCell ref="N5:R5"/>
    <mergeCell ref="AF10:AF13"/>
    <mergeCell ref="A4:A5"/>
    <mergeCell ref="A1:AF1"/>
    <mergeCell ref="A2:AF2"/>
    <mergeCell ref="C12:C13"/>
    <mergeCell ref="C8:C9"/>
    <mergeCell ref="M4:R4"/>
    <mergeCell ref="AD6:AD7"/>
    <mergeCell ref="N7:R7"/>
    <mergeCell ref="AF18:AF21"/>
    <mergeCell ref="AE18:AE21"/>
    <mergeCell ref="N9:R9"/>
    <mergeCell ref="AF14:AF17"/>
    <mergeCell ref="AD10:AD11"/>
    <mergeCell ref="AD12:AD13"/>
    <mergeCell ref="AD14:AD15"/>
    <mergeCell ref="AD16:AD17"/>
    <mergeCell ref="AE10:AE13"/>
    <mergeCell ref="AE14:AE1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61"/>
  <sheetViews>
    <sheetView zoomScalePageLayoutView="0" workbookViewId="0" topLeftCell="A1">
      <selection activeCell="B1" sqref="B1:L2"/>
    </sheetView>
  </sheetViews>
  <sheetFormatPr defaultColWidth="9.140625" defaultRowHeight="15"/>
  <cols>
    <col min="1" max="1" width="1.1484375" style="178" customWidth="1"/>
    <col min="2" max="2" width="3.8515625" style="186" customWidth="1"/>
    <col min="3" max="3" width="0.71875" style="178" customWidth="1"/>
    <col min="4" max="4" width="1.7109375" style="178" customWidth="1"/>
    <col min="5" max="5" width="28.140625" style="178" customWidth="1"/>
    <col min="6" max="6" width="4.57421875" style="178" customWidth="1"/>
    <col min="7" max="7" width="6.7109375" style="193" customWidth="1"/>
    <col min="8" max="8" width="7.7109375" style="187" hidden="1" customWidth="1"/>
    <col min="9" max="9" width="0.71875" style="178" customWidth="1"/>
    <col min="10" max="11" width="6.7109375" style="188" customWidth="1"/>
    <col min="12" max="12" width="2.7109375" style="189" customWidth="1"/>
    <col min="13" max="13" width="1.1484375" style="193" customWidth="1"/>
    <col min="14" max="14" width="6.7109375" style="175" customWidth="1"/>
    <col min="15" max="16" width="6.7109375" style="178" customWidth="1"/>
    <col min="17" max="17" width="6.7109375" style="190" customWidth="1"/>
    <col min="18" max="18" width="2.7109375" style="189" customWidth="1"/>
    <col min="19" max="19" width="0.9921875" style="193" customWidth="1"/>
    <col min="20" max="20" width="6.7109375" style="175" customWidth="1"/>
    <col min="21" max="21" width="19.7109375" style="176" hidden="1" customWidth="1"/>
    <col min="22" max="22" width="9.140625" style="176" hidden="1" customWidth="1"/>
    <col min="23" max="28" width="9.140625" style="177" hidden="1" customWidth="1"/>
    <col min="29" max="29" width="1.57421875" style="177" hidden="1" customWidth="1"/>
    <col min="30" max="30" width="9.140625" style="178" customWidth="1"/>
    <col min="31" max="16384" width="9.140625" style="178" customWidth="1"/>
  </cols>
  <sheetData>
    <row r="1" spans="2:20" ht="15.75">
      <c r="B1" s="362" t="s">
        <v>117</v>
      </c>
      <c r="C1" s="363"/>
      <c r="D1" s="363"/>
      <c r="E1" s="363"/>
      <c r="F1" s="363"/>
      <c r="G1" s="364"/>
      <c r="H1" s="365"/>
      <c r="I1" s="363"/>
      <c r="J1" s="366"/>
      <c r="K1" s="366"/>
      <c r="L1" s="367"/>
      <c r="O1" s="339" t="s">
        <v>118</v>
      </c>
      <c r="P1" s="340"/>
      <c r="Q1" s="341"/>
      <c r="R1" s="342"/>
      <c r="S1" s="339"/>
      <c r="T1" s="343"/>
    </row>
    <row r="2" spans="2:20" ht="15.75">
      <c r="B2" s="362" t="s">
        <v>190</v>
      </c>
      <c r="C2" s="368"/>
      <c r="D2" s="363"/>
      <c r="E2" s="363"/>
      <c r="F2" s="363"/>
      <c r="G2" s="364"/>
      <c r="H2" s="365"/>
      <c r="I2" s="363"/>
      <c r="J2" s="366"/>
      <c r="K2" s="366"/>
      <c r="L2" s="367"/>
      <c r="O2" s="340" t="s">
        <v>120</v>
      </c>
      <c r="P2" s="340"/>
      <c r="Q2" s="341"/>
      <c r="R2" s="342"/>
      <c r="S2" s="339"/>
      <c r="T2" s="343"/>
    </row>
    <row r="3" spans="2:20" ht="15">
      <c r="B3" s="192" t="s">
        <v>121</v>
      </c>
      <c r="C3" s="174"/>
      <c r="D3" s="174"/>
      <c r="E3" s="179" t="s">
        <v>122</v>
      </c>
      <c r="F3" s="179"/>
      <c r="G3" s="194"/>
      <c r="H3" s="180"/>
      <c r="I3" s="179"/>
      <c r="J3" s="181"/>
      <c r="K3" s="181"/>
      <c r="L3" s="182"/>
      <c r="O3" s="344" t="s">
        <v>123</v>
      </c>
      <c r="P3" s="340"/>
      <c r="Q3" s="341"/>
      <c r="R3" s="342"/>
      <c r="S3" s="339"/>
      <c r="T3" s="343"/>
    </row>
    <row r="4" spans="2:22" ht="15">
      <c r="B4" s="192" t="s">
        <v>124</v>
      </c>
      <c r="C4" s="179"/>
      <c r="D4" s="179"/>
      <c r="E4" s="183"/>
      <c r="G4" s="199" t="s">
        <v>125</v>
      </c>
      <c r="H4" s="180"/>
      <c r="I4" s="181"/>
      <c r="J4" s="628"/>
      <c r="K4" s="628"/>
      <c r="L4" s="182"/>
      <c r="M4" s="195"/>
      <c r="N4" s="184"/>
      <c r="O4" s="340" t="s">
        <v>126</v>
      </c>
      <c r="P4" s="344"/>
      <c r="Q4" s="341"/>
      <c r="R4" s="345"/>
      <c r="S4" s="339"/>
      <c r="T4" s="343"/>
      <c r="U4" s="185"/>
      <c r="V4" s="185"/>
    </row>
    <row r="5" ht="15">
      <c r="W5" s="177" t="s">
        <v>127</v>
      </c>
    </row>
    <row r="6" spans="2:29" ht="15">
      <c r="B6" s="210" t="s">
        <v>128</v>
      </c>
      <c r="C6" s="200"/>
      <c r="D6" s="200"/>
      <c r="E6" s="200" t="s">
        <v>129</v>
      </c>
      <c r="F6" s="215" t="s">
        <v>130</v>
      </c>
      <c r="G6" s="235" t="s">
        <v>131</v>
      </c>
      <c r="H6" s="203" t="s">
        <v>131</v>
      </c>
      <c r="I6" s="200"/>
      <c r="J6" s="240" t="s">
        <v>191</v>
      </c>
      <c r="K6" s="246" t="s">
        <v>192</v>
      </c>
      <c r="L6" s="629" t="s">
        <v>193</v>
      </c>
      <c r="M6" s="629"/>
      <c r="N6" s="630"/>
      <c r="O6" s="201" t="s">
        <v>135</v>
      </c>
      <c r="P6" s="252" t="s">
        <v>136</v>
      </c>
      <c r="Q6" s="256" t="s">
        <v>137</v>
      </c>
      <c r="R6" s="629" t="s">
        <v>138</v>
      </c>
      <c r="S6" s="629"/>
      <c r="T6" s="630"/>
      <c r="U6" s="196" t="s">
        <v>194</v>
      </c>
      <c r="V6" s="196" t="s">
        <v>140</v>
      </c>
      <c r="W6" s="177" t="s">
        <v>195</v>
      </c>
      <c r="X6" s="177" t="s">
        <v>196</v>
      </c>
      <c r="Y6" s="177" t="s">
        <v>197</v>
      </c>
      <c r="Z6" s="177" t="s">
        <v>135</v>
      </c>
      <c r="AA6" s="177" t="s">
        <v>136</v>
      </c>
      <c r="AB6" s="177" t="s">
        <v>137</v>
      </c>
      <c r="AC6" s="177" t="s">
        <v>138</v>
      </c>
    </row>
    <row r="7" spans="2:20" ht="15">
      <c r="B7" s="211"/>
      <c r="C7" s="205"/>
      <c r="D7" s="205"/>
      <c r="E7" s="205" t="s">
        <v>144</v>
      </c>
      <c r="F7" s="204" t="s">
        <v>145</v>
      </c>
      <c r="G7" s="236" t="s">
        <v>146</v>
      </c>
      <c r="H7" s="208" t="s">
        <v>146</v>
      </c>
      <c r="I7" s="205"/>
      <c r="J7" s="241" t="s">
        <v>147</v>
      </c>
      <c r="K7" s="247" t="s">
        <v>147</v>
      </c>
      <c r="L7" s="209" t="s">
        <v>148</v>
      </c>
      <c r="M7" s="209"/>
      <c r="N7" s="251"/>
      <c r="O7" s="206" t="s">
        <v>149</v>
      </c>
      <c r="P7" s="211" t="s">
        <v>149</v>
      </c>
      <c r="Q7" s="257" t="s">
        <v>150</v>
      </c>
      <c r="R7" s="631" t="s">
        <v>151</v>
      </c>
      <c r="S7" s="631"/>
      <c r="T7" s="632"/>
    </row>
    <row r="8" spans="1:29" ht="15">
      <c r="A8" s="260"/>
      <c r="B8" s="213">
        <f>IF(H8=0,"","1.")</f>
      </c>
      <c r="F8" s="216"/>
      <c r="G8" s="237">
        <f>IF(H8=0,"",H8)</f>
      </c>
      <c r="H8" s="217">
        <f>SUM(W8:AB9)+AC8</f>
        <v>0</v>
      </c>
      <c r="I8" s="218"/>
      <c r="J8" s="243"/>
      <c r="K8" s="248"/>
      <c r="L8" s="220"/>
      <c r="M8" s="326">
        <f>IF(N8=0,"",":")</f>
      </c>
      <c r="N8" s="325"/>
      <c r="O8" s="224"/>
      <c r="P8" s="254"/>
      <c r="Q8" s="258"/>
      <c r="R8" s="220"/>
      <c r="S8" s="326">
        <f>IF(T8=0,"",":")</f>
      </c>
      <c r="T8" s="222"/>
      <c r="U8" s="176">
        <f>L8*60+N8</f>
        <v>0</v>
      </c>
      <c r="V8" s="176">
        <f>R8*60+T8</f>
        <v>0</v>
      </c>
      <c r="W8" s="191">
        <f>IF(J8&gt;0,(INT(POWER(13-J8,1.81)*46.0849)),0)</f>
        <v>0</v>
      </c>
      <c r="X8" s="191">
        <f>IF(K8&gt;0,(INT(POWER(42.5-K8,1.81)*4.99087)),0)</f>
        <v>0</v>
      </c>
      <c r="Y8" s="191">
        <f>IF(N8&gt;0,(INT(POWER(254-U8,1.88)*0.11193)),0)</f>
        <v>0</v>
      </c>
      <c r="Z8" s="191">
        <f>IF(O8&gt;0,(INT(POWER(O8-75,1.348)*1.84523)),0)</f>
        <v>0</v>
      </c>
      <c r="AA8" s="191">
        <f>IF(P8&gt;0,(INT(POWER(P8-210,1.41)*0.188807)),0)</f>
        <v>0</v>
      </c>
      <c r="AB8" s="191">
        <f>IF(Q8&gt;0,(INT(POWER(Q8-1.5,1.05)*56.0211)),0)</f>
        <v>0</v>
      </c>
      <c r="AC8" s="197">
        <f>IF(T8&gt;0,(INT(POWER(305.5-V8,1.85)*0.08713)),0)</f>
        <v>0</v>
      </c>
    </row>
    <row r="9" spans="2:28" ht="15">
      <c r="B9" s="212"/>
      <c r="F9" s="216"/>
      <c r="G9" s="238"/>
      <c r="H9" s="225">
        <f>H8</f>
        <v>0</v>
      </c>
      <c r="I9" s="218"/>
      <c r="J9" s="243"/>
      <c r="K9" s="248"/>
      <c r="L9" s="220"/>
      <c r="M9" s="326">
        <f>IF(N9=0,"",":")</f>
      </c>
      <c r="N9" s="325"/>
      <c r="O9" s="224"/>
      <c r="P9" s="254"/>
      <c r="Q9" s="258"/>
      <c r="R9" s="220"/>
      <c r="S9" s="326">
        <f>IF(T9=0,"",":")</f>
      </c>
      <c r="T9" s="222"/>
      <c r="U9" s="176">
        <f>L9*60+N9</f>
        <v>0</v>
      </c>
      <c r="W9" s="191">
        <f>IF(J9&gt;0,(INT(POWER(13-J9,1.81)*46.0849)),0)</f>
        <v>0</v>
      </c>
      <c r="X9" s="191">
        <f>IF(K9&gt;0,(INT(POWER(42.5-K9,1.81)*4.99087)),0)</f>
        <v>0</v>
      </c>
      <c r="Y9" s="191">
        <f>IF(N9&gt;0,(INT(POWER(254-U9,1.88)*0.11193)),0)</f>
        <v>0</v>
      </c>
      <c r="Z9" s="191">
        <f>IF(O9&gt;0,(INT(POWER(O9-75,1.348)*1.84523)),0)</f>
        <v>0</v>
      </c>
      <c r="AA9" s="191">
        <f>IF(P9&gt;0,(INT(POWER(P9-210,1.41)*0.188807)),0)</f>
        <v>0</v>
      </c>
      <c r="AB9" s="191">
        <f>IF(Q9&gt;0,(INT(POWER(Q9-1.5,1.05)*56.0211)),0)</f>
        <v>0</v>
      </c>
    </row>
    <row r="10" spans="2:20" ht="15">
      <c r="B10" s="214"/>
      <c r="C10" s="229"/>
      <c r="D10" s="229"/>
      <c r="E10" s="229"/>
      <c r="F10" s="227"/>
      <c r="G10" s="239"/>
      <c r="H10" s="228">
        <f>H8</f>
        <v>0</v>
      </c>
      <c r="I10" s="229"/>
      <c r="J10" s="261"/>
      <c r="K10" s="250"/>
      <c r="L10" s="231"/>
      <c r="M10" s="327"/>
      <c r="N10" s="328"/>
      <c r="O10" s="229"/>
      <c r="P10" s="255"/>
      <c r="Q10" s="259"/>
      <c r="R10" s="231"/>
      <c r="S10" s="327"/>
      <c r="T10" s="233"/>
    </row>
    <row r="11" spans="2:29" ht="15">
      <c r="B11" s="213">
        <f>IF(H11=0,"","2.")</f>
      </c>
      <c r="F11" s="216"/>
      <c r="G11" s="237">
        <f>IF(H11=0,"",H11)</f>
      </c>
      <c r="H11" s="217">
        <f>SUM(W11:AB12)+AC11</f>
        <v>0</v>
      </c>
      <c r="I11" s="218"/>
      <c r="J11" s="244"/>
      <c r="K11" s="249"/>
      <c r="L11" s="220"/>
      <c r="M11" s="326">
        <f>IF(N11=0,"",":")</f>
      </c>
      <c r="N11" s="325"/>
      <c r="O11" s="224"/>
      <c r="P11" s="254"/>
      <c r="Q11" s="258"/>
      <c r="R11" s="220"/>
      <c r="S11" s="326">
        <f>IF(T11=0,"",":")</f>
      </c>
      <c r="T11" s="222"/>
      <c r="U11" s="176">
        <f>L11*60+N11</f>
        <v>0</v>
      </c>
      <c r="V11" s="176">
        <f>R11*60+T11</f>
        <v>0</v>
      </c>
      <c r="W11" s="191">
        <f>IF(J11&gt;0,(INT(POWER(13-J11,1.81)*46.0849)),0)</f>
        <v>0</v>
      </c>
      <c r="X11" s="191">
        <f>IF(K11&gt;0,(INT(POWER(42.5-K11,1.81)*4.99087)),0)</f>
        <v>0</v>
      </c>
      <c r="Y11" s="191">
        <f>IF(N11&gt;0,(INT(POWER(254-U11,1.88)*0.11193)),0)</f>
        <v>0</v>
      </c>
      <c r="Z11" s="191">
        <f>IF(O11&gt;0,(INT(POWER(O11-75,1.348)*1.84523)),0)</f>
        <v>0</v>
      </c>
      <c r="AA11" s="191">
        <f>IF(P11&gt;0,(INT(POWER(P11-210,1.41)*0.188807)),0)</f>
        <v>0</v>
      </c>
      <c r="AB11" s="191">
        <f>IF(Q11&gt;0,(INT(POWER(Q11-1.5,1.05)*56.0211)),0)</f>
        <v>0</v>
      </c>
      <c r="AC11" s="197">
        <f>IF(T11&gt;0,(INT(POWER(305.5-V11,1.85)*0.08713)),0)</f>
        <v>0</v>
      </c>
    </row>
    <row r="12" spans="2:28" ht="15">
      <c r="B12" s="212"/>
      <c r="F12" s="216"/>
      <c r="G12" s="238"/>
      <c r="H12" s="225">
        <f>H11</f>
        <v>0</v>
      </c>
      <c r="I12" s="218"/>
      <c r="J12" s="244"/>
      <c r="K12" s="249"/>
      <c r="L12" s="220"/>
      <c r="M12" s="326">
        <f>IF(N12=0,"",":")</f>
      </c>
      <c r="N12" s="325"/>
      <c r="O12" s="224"/>
      <c r="P12" s="254"/>
      <c r="Q12" s="258"/>
      <c r="R12" s="220"/>
      <c r="S12" s="326">
        <f>IF(T12=0,"",":")</f>
      </c>
      <c r="T12" s="222"/>
      <c r="U12" s="176">
        <f>L12*60+N12</f>
        <v>0</v>
      </c>
      <c r="W12" s="191">
        <f>IF(J12&gt;0,(INT(POWER(13-J12,1.81)*46.0849)),0)</f>
        <v>0</v>
      </c>
      <c r="X12" s="191">
        <f>IF(K12&gt;0,(INT(POWER(42.5-K12,1.81)*4.99087)),0)</f>
        <v>0</v>
      </c>
      <c r="Y12" s="191">
        <f>IF(N12&gt;0,(INT(POWER(254-U12,1.88)*0.11193)),0)</f>
        <v>0</v>
      </c>
      <c r="Z12" s="191">
        <f>IF(O12&gt;0,(INT(POWER(O12-75,1.348)*1.84523)),0)</f>
        <v>0</v>
      </c>
      <c r="AA12" s="191">
        <f>IF(P12&gt;0,(INT(POWER(P12-210,1.41)*0.188807)),0)</f>
        <v>0</v>
      </c>
      <c r="AB12" s="191">
        <f>IF(Q12&gt;0,(INT(POWER(Q12-1.5,1.05)*56.0211)),0)</f>
        <v>0</v>
      </c>
    </row>
    <row r="13" spans="2:20" ht="15">
      <c r="B13" s="214"/>
      <c r="C13" s="229"/>
      <c r="D13" s="229"/>
      <c r="E13" s="229"/>
      <c r="F13" s="227"/>
      <c r="G13" s="239"/>
      <c r="H13" s="228">
        <f>H11</f>
        <v>0</v>
      </c>
      <c r="I13" s="229"/>
      <c r="J13" s="262"/>
      <c r="K13" s="263"/>
      <c r="L13" s="231"/>
      <c r="M13" s="327"/>
      <c r="N13" s="328"/>
      <c r="O13" s="264"/>
      <c r="P13" s="265"/>
      <c r="Q13" s="259"/>
      <c r="R13" s="231"/>
      <c r="S13" s="327"/>
      <c r="T13" s="233"/>
    </row>
    <row r="14" spans="2:29" ht="15">
      <c r="B14" s="213">
        <f>IF(H14=0,"","3.")</f>
      </c>
      <c r="F14" s="216"/>
      <c r="G14" s="237">
        <f>IF(H14=0,"",H14)</f>
      </c>
      <c r="H14" s="217">
        <f>SUM(W14:AB15)+AC14</f>
        <v>0</v>
      </c>
      <c r="I14" s="218"/>
      <c r="J14" s="243"/>
      <c r="K14" s="249"/>
      <c r="L14" s="220"/>
      <c r="M14" s="326">
        <f>IF(N14=0,"",":")</f>
      </c>
      <c r="N14" s="325"/>
      <c r="O14" s="224"/>
      <c r="P14" s="254"/>
      <c r="Q14" s="258"/>
      <c r="R14" s="220"/>
      <c r="S14" s="326">
        <f>IF(T14=0,"",":")</f>
      </c>
      <c r="T14" s="222"/>
      <c r="U14" s="176">
        <f>L14*60+N14</f>
        <v>0</v>
      </c>
      <c r="V14" s="176">
        <f>R14*60+T14</f>
        <v>0</v>
      </c>
      <c r="W14" s="191">
        <f>IF(J14&gt;0,(INT(POWER(13-J14,1.81)*46.0849)),0)</f>
        <v>0</v>
      </c>
      <c r="X14" s="191">
        <f>IF(K14&gt;0,(INT(POWER(42.5-K14,1.81)*4.99087)),0)</f>
        <v>0</v>
      </c>
      <c r="Y14" s="191">
        <f>IF(N14&gt;0,(INT(POWER(254-U14,1.88)*0.11193)),0)</f>
        <v>0</v>
      </c>
      <c r="Z14" s="191">
        <f>IF(O14&gt;0,(INT(POWER(O14-75,1.348)*1.84523)),0)</f>
        <v>0</v>
      </c>
      <c r="AA14" s="191">
        <f>IF(P14&gt;0,(INT(POWER(P14-210,1.41)*0.188807)),0)</f>
        <v>0</v>
      </c>
      <c r="AB14" s="191">
        <f>IF(Q14&gt;0,(INT(POWER(Q14-1.5,1.05)*56.0211)),0)</f>
        <v>0</v>
      </c>
      <c r="AC14" s="197">
        <f>IF(T14&gt;0,(INT(POWER(305.5-V14,1.85)*0.08713)),0)</f>
        <v>0</v>
      </c>
    </row>
    <row r="15" spans="2:28" ht="15">
      <c r="B15" s="212"/>
      <c r="F15" s="216"/>
      <c r="G15" s="238"/>
      <c r="H15" s="225">
        <f>H14</f>
        <v>0</v>
      </c>
      <c r="I15" s="218"/>
      <c r="J15" s="243"/>
      <c r="K15" s="249"/>
      <c r="L15" s="220"/>
      <c r="M15" s="326">
        <f>IF(N15=0,"",":")</f>
      </c>
      <c r="N15" s="325"/>
      <c r="O15" s="224"/>
      <c r="P15" s="254"/>
      <c r="Q15" s="258"/>
      <c r="R15" s="220"/>
      <c r="S15" s="326">
        <f>IF(T15=0,"",":")</f>
      </c>
      <c r="T15" s="222"/>
      <c r="U15" s="176">
        <f>L15*60+N15</f>
        <v>0</v>
      </c>
      <c r="W15" s="191">
        <f>IF(J15&gt;0,(INT(POWER(13-J15,1.81)*46.0849)),0)</f>
        <v>0</v>
      </c>
      <c r="X15" s="191">
        <f>IF(K15&gt;0,(INT(POWER(42.5-K15,1.81)*4.99087)),0)</f>
        <v>0</v>
      </c>
      <c r="Y15" s="191">
        <f>IF(N15&gt;0,(INT(POWER(254-U15,1.88)*0.11193)),0)</f>
        <v>0</v>
      </c>
      <c r="Z15" s="191">
        <f>IF(O15&gt;0,(INT(POWER(O15-75,1.348)*1.84523)),0)</f>
        <v>0</v>
      </c>
      <c r="AA15" s="191">
        <f>IF(P15&gt;0,(INT(POWER(P15-210,1.41)*0.188807)),0)</f>
        <v>0</v>
      </c>
      <c r="AB15" s="191">
        <f>IF(Q15&gt;0,(INT(POWER(Q15-1.5,1.05)*56.0211)),0)</f>
        <v>0</v>
      </c>
    </row>
    <row r="16" spans="2:20" ht="15">
      <c r="B16" s="214"/>
      <c r="C16" s="229"/>
      <c r="D16" s="229"/>
      <c r="E16" s="229"/>
      <c r="F16" s="227"/>
      <c r="G16" s="239"/>
      <c r="H16" s="228">
        <f>H15</f>
        <v>0</v>
      </c>
      <c r="I16" s="229"/>
      <c r="J16" s="261"/>
      <c r="K16" s="263"/>
      <c r="L16" s="231"/>
      <c r="M16" s="327"/>
      <c r="N16" s="328"/>
      <c r="O16" s="264"/>
      <c r="P16" s="265"/>
      <c r="Q16" s="259"/>
      <c r="R16" s="231"/>
      <c r="S16" s="327"/>
      <c r="T16" s="233"/>
    </row>
    <row r="17" spans="2:29" ht="15">
      <c r="B17" s="213">
        <f>IF(H17=0,"","4.")</f>
      </c>
      <c r="F17" s="216"/>
      <c r="G17" s="237">
        <f>IF(H17=0,"",H17)</f>
      </c>
      <c r="H17" s="217">
        <f>SUM(W17:AB18)+AC17</f>
        <v>0</v>
      </c>
      <c r="I17" s="218"/>
      <c r="J17" s="243"/>
      <c r="K17" s="248"/>
      <c r="L17" s="220"/>
      <c r="M17" s="326">
        <f>IF(N17=0,"",":")</f>
      </c>
      <c r="N17" s="325"/>
      <c r="O17" s="224"/>
      <c r="P17" s="254"/>
      <c r="Q17" s="258"/>
      <c r="R17" s="220"/>
      <c r="S17" s="326">
        <f>IF(T17=0,"",":")</f>
      </c>
      <c r="T17" s="222"/>
      <c r="U17" s="176">
        <f>L17*60+N17</f>
        <v>0</v>
      </c>
      <c r="V17" s="176">
        <f>R17*60+T17</f>
        <v>0</v>
      </c>
      <c r="W17" s="191">
        <f>IF(J17&gt;0,(INT(POWER(13-J17,1.81)*46.0849)),0)</f>
        <v>0</v>
      </c>
      <c r="X17" s="191">
        <f>IF(K17&gt;0,(INT(POWER(42.5-K17,1.81)*4.99087)),0)</f>
        <v>0</v>
      </c>
      <c r="Y17" s="191">
        <f>IF(N17&gt;0,(INT(POWER(254-U17,1.88)*0.11193)),0)</f>
        <v>0</v>
      </c>
      <c r="Z17" s="191">
        <f>IF(O17&gt;0,(INT(POWER(O17-75,1.348)*1.84523)),0)</f>
        <v>0</v>
      </c>
      <c r="AA17" s="191">
        <f>IF(P17&gt;0,(INT(POWER(P17-210,1.41)*0.188807)),0)</f>
        <v>0</v>
      </c>
      <c r="AB17" s="191">
        <f>IF(Q17&gt;0,(INT(POWER(Q17-1.5,1.05)*56.0211)),0)</f>
        <v>0</v>
      </c>
      <c r="AC17" s="197">
        <f>IF(T17&gt;0,(INT(POWER(305.5-V17,1.85)*0.08713)),0)</f>
        <v>0</v>
      </c>
    </row>
    <row r="18" spans="2:28" ht="15">
      <c r="B18" s="212"/>
      <c r="F18" s="216"/>
      <c r="G18" s="238"/>
      <c r="H18" s="225">
        <f>H17</f>
        <v>0</v>
      </c>
      <c r="I18" s="218"/>
      <c r="J18" s="243"/>
      <c r="K18" s="248"/>
      <c r="L18" s="220"/>
      <c r="M18" s="326">
        <f>IF(N18=0,"",":")</f>
      </c>
      <c r="N18" s="325"/>
      <c r="O18" s="224"/>
      <c r="P18" s="254"/>
      <c r="Q18" s="258"/>
      <c r="R18" s="220"/>
      <c r="S18" s="326">
        <f>IF(T18=0,"",":")</f>
      </c>
      <c r="T18" s="222"/>
      <c r="U18" s="176">
        <f>L18*60+N18</f>
        <v>0</v>
      </c>
      <c r="W18" s="191">
        <f>IF(J18&gt;0,(INT(POWER(13-J18,1.81)*46.0849)),0)</f>
        <v>0</v>
      </c>
      <c r="X18" s="191">
        <f>IF(K18&gt;0,(INT(POWER(42.5-K18,1.81)*4.99087)),0)</f>
        <v>0</v>
      </c>
      <c r="Y18" s="191">
        <f>IF(N18&gt;0,(INT(POWER(254-U18,1.88)*0.11193)),0)</f>
        <v>0</v>
      </c>
      <c r="Z18" s="191">
        <f>IF(O18&gt;0,(INT(POWER(O18-75,1.348)*1.84523)),0)</f>
        <v>0</v>
      </c>
      <c r="AA18" s="191">
        <f>IF(P18&gt;0,(INT(POWER(P18-210,1.41)*0.188807)),0)</f>
        <v>0</v>
      </c>
      <c r="AB18" s="191">
        <f>IF(Q18&gt;0,(INT(POWER(Q18-1.5,1.05)*56.0211)),0)</f>
        <v>0</v>
      </c>
    </row>
    <row r="19" spans="2:20" ht="15">
      <c r="B19" s="214"/>
      <c r="C19" s="229"/>
      <c r="D19" s="229"/>
      <c r="E19" s="229"/>
      <c r="F19" s="227"/>
      <c r="G19" s="239"/>
      <c r="H19" s="228">
        <f>H17</f>
        <v>0</v>
      </c>
      <c r="I19" s="229"/>
      <c r="J19" s="261"/>
      <c r="K19" s="250"/>
      <c r="L19" s="231"/>
      <c r="M19" s="327"/>
      <c r="N19" s="328"/>
      <c r="O19" s="229"/>
      <c r="P19" s="255"/>
      <c r="Q19" s="259"/>
      <c r="R19" s="231"/>
      <c r="S19" s="327"/>
      <c r="T19" s="233"/>
    </row>
    <row r="20" spans="2:29" ht="15">
      <c r="B20" s="213">
        <f>IF(H20=0,"","5.")</f>
      </c>
      <c r="F20" s="216"/>
      <c r="G20" s="237">
        <f>IF(H20=0,"",H20)</f>
      </c>
      <c r="H20" s="217">
        <f>SUM(W20:AB21)+AC20</f>
        <v>0</v>
      </c>
      <c r="I20" s="218"/>
      <c r="J20" s="243"/>
      <c r="K20" s="249"/>
      <c r="L20" s="220"/>
      <c r="M20" s="326">
        <f>IF(N20=0,"",":")</f>
      </c>
      <c r="N20" s="325"/>
      <c r="O20" s="224"/>
      <c r="P20" s="254"/>
      <c r="Q20" s="258"/>
      <c r="R20" s="220"/>
      <c r="S20" s="326">
        <f>IF(T20=0,"",":")</f>
      </c>
      <c r="T20" s="222"/>
      <c r="U20" s="176">
        <f>L20*60+N20</f>
        <v>0</v>
      </c>
      <c r="V20" s="176">
        <f>R20*60+T20</f>
        <v>0</v>
      </c>
      <c r="W20" s="191">
        <f>IF(J20&gt;0,(INT(POWER(13-J20,1.81)*46.0849)),0)</f>
        <v>0</v>
      </c>
      <c r="X20" s="191">
        <f>IF(K20&gt;0,(INT(POWER(42.5-K20,1.81)*4.99087)),0)</f>
        <v>0</v>
      </c>
      <c r="Y20" s="191">
        <f>IF(N20&gt;0,(INT(POWER(254-U20,1.88)*0.11193)),0)</f>
        <v>0</v>
      </c>
      <c r="Z20" s="191">
        <f>IF(O20&gt;0,(INT(POWER(O20-75,1.348)*1.84523)),0)</f>
        <v>0</v>
      </c>
      <c r="AA20" s="191">
        <f>IF(P20&gt;0,(INT(POWER(P20-210,1.41)*0.188807)),0)</f>
        <v>0</v>
      </c>
      <c r="AB20" s="191">
        <f>IF(Q20&gt;0,(INT(POWER(Q20-1.5,1.05)*56.0211)),0)</f>
        <v>0</v>
      </c>
      <c r="AC20" s="197">
        <f>IF(T20&gt;0,(INT(POWER(305.5-V20,1.85)*0.08713)),0)</f>
        <v>0</v>
      </c>
    </row>
    <row r="21" spans="2:28" ht="15">
      <c r="B21" s="212"/>
      <c r="F21" s="216"/>
      <c r="G21" s="238"/>
      <c r="H21" s="225">
        <f>H20</f>
        <v>0</v>
      </c>
      <c r="I21" s="218"/>
      <c r="J21" s="243"/>
      <c r="K21" s="249"/>
      <c r="L21" s="220"/>
      <c r="M21" s="326">
        <f>IF(N21=0,"",":")</f>
      </c>
      <c r="N21" s="325"/>
      <c r="O21" s="224"/>
      <c r="P21" s="254"/>
      <c r="Q21" s="258"/>
      <c r="R21" s="220"/>
      <c r="S21" s="326"/>
      <c r="T21" s="222"/>
      <c r="U21" s="176">
        <f>L21*60+N21</f>
        <v>0</v>
      </c>
      <c r="W21" s="191">
        <f>IF(J21&gt;0,(INT(POWER(13-J21,1.81)*46.0849)),0)</f>
        <v>0</v>
      </c>
      <c r="X21" s="191">
        <f>IF(K21&gt;0,(INT(POWER(42.5-K21,1.81)*4.99087)),0)</f>
        <v>0</v>
      </c>
      <c r="Y21" s="191">
        <f>IF(N21&gt;0,(INT(POWER(254-U21,1.88)*0.11193)),0)</f>
        <v>0</v>
      </c>
      <c r="Z21" s="191">
        <f>IF(O21&gt;0,(INT(POWER(O21-75,1.348)*1.84523)),0)</f>
        <v>0</v>
      </c>
      <c r="AA21" s="191">
        <f>IF(P21&gt;0,(INT(POWER(P21-210,1.41)*0.188807)),0)</f>
        <v>0</v>
      </c>
      <c r="AB21" s="191">
        <f>IF(Q21&gt;0,(INT(POWER(Q21-1.5,1.05)*56.0211)),0)</f>
        <v>0</v>
      </c>
    </row>
    <row r="22" spans="2:20" ht="15">
      <c r="B22" s="214"/>
      <c r="C22" s="229"/>
      <c r="D22" s="229"/>
      <c r="E22" s="229"/>
      <c r="F22" s="227"/>
      <c r="G22" s="239"/>
      <c r="H22" s="228">
        <f>H20</f>
        <v>0</v>
      </c>
      <c r="I22" s="229"/>
      <c r="J22" s="261"/>
      <c r="K22" s="263"/>
      <c r="L22" s="231"/>
      <c r="M22" s="327"/>
      <c r="N22" s="328"/>
      <c r="O22" s="264"/>
      <c r="P22" s="265"/>
      <c r="Q22" s="259"/>
      <c r="R22" s="231"/>
      <c r="S22" s="331"/>
      <c r="T22" s="233"/>
    </row>
    <row r="23" spans="2:29" ht="15">
      <c r="B23" s="213">
        <f>IF(H23=0,"","6.")</f>
      </c>
      <c r="F23" s="216"/>
      <c r="G23" s="237">
        <f>IF(H23=0,"",H23)</f>
      </c>
      <c r="H23" s="217">
        <f>SUM(W23:AB24)+AC23</f>
        <v>0</v>
      </c>
      <c r="I23" s="218"/>
      <c r="J23" s="243"/>
      <c r="K23" s="248"/>
      <c r="L23" s="220"/>
      <c r="M23" s="326">
        <f>IF(N23=0,"",":")</f>
      </c>
      <c r="N23" s="325"/>
      <c r="O23" s="224"/>
      <c r="P23" s="254"/>
      <c r="Q23" s="258"/>
      <c r="R23" s="220"/>
      <c r="S23" s="326">
        <f>IF(T23=0,"",":")</f>
      </c>
      <c r="T23" s="222"/>
      <c r="U23" s="176">
        <f>L23*60+N23</f>
        <v>0</v>
      </c>
      <c r="V23" s="176">
        <f>R23*60+T23</f>
        <v>0</v>
      </c>
      <c r="W23" s="191">
        <f>IF(J23&gt;0,(INT(POWER(13-J23,1.81)*46.0849)),0)</f>
        <v>0</v>
      </c>
      <c r="X23" s="191">
        <f>IF(K23&gt;0,(INT(POWER(42.5-K23,1.81)*4.99087)),0)</f>
        <v>0</v>
      </c>
      <c r="Y23" s="191">
        <f>IF(N23&gt;0,(INT(POWER(254-U23,1.88)*0.11193)),0)</f>
        <v>0</v>
      </c>
      <c r="Z23" s="191">
        <f>IF(O23&gt;0,(INT(POWER(O23-75,1.348)*1.84523)),0)</f>
        <v>0</v>
      </c>
      <c r="AA23" s="191">
        <f>IF(P23&gt;0,(INT(POWER(P23-210,1.41)*0.188807)),0)</f>
        <v>0</v>
      </c>
      <c r="AB23" s="191">
        <f>IF(Q23&gt;0,(INT(POWER(Q23-1.5,1.05)*56.0211)),0)</f>
        <v>0</v>
      </c>
      <c r="AC23" s="197">
        <f>IF(T23&gt;0,(INT(POWER(305.5-V23,1.85)*0.08713)),0)</f>
        <v>0</v>
      </c>
    </row>
    <row r="24" spans="2:28" ht="15">
      <c r="B24" s="212"/>
      <c r="F24" s="216"/>
      <c r="G24" s="238"/>
      <c r="H24" s="225">
        <f>H23</f>
        <v>0</v>
      </c>
      <c r="I24" s="218"/>
      <c r="J24" s="243"/>
      <c r="K24" s="248"/>
      <c r="L24" s="220"/>
      <c r="M24" s="326">
        <f>IF(N24=0,"",":")</f>
      </c>
      <c r="N24" s="325"/>
      <c r="O24" s="224"/>
      <c r="P24" s="254"/>
      <c r="Q24" s="258"/>
      <c r="R24" s="220"/>
      <c r="S24" s="326">
        <f>IF(T24=0,"",":")</f>
      </c>
      <c r="T24" s="222"/>
      <c r="U24" s="176">
        <f>L24*60+N24</f>
        <v>0</v>
      </c>
      <c r="W24" s="191">
        <f>IF(J24&gt;0,(INT(POWER(13-J24,1.81)*46.0849)),0)</f>
        <v>0</v>
      </c>
      <c r="X24" s="191">
        <f>IF(K24&gt;0,(INT(POWER(42.5-K24,1.81)*4.99087)),0)</f>
        <v>0</v>
      </c>
      <c r="Y24" s="191">
        <f>IF(N24&gt;0,(INT(POWER(254-U24,1.88)*0.11193)),0)</f>
        <v>0</v>
      </c>
      <c r="Z24" s="191">
        <f>IF(O24&gt;0,(INT(POWER(O24-75,1.348)*1.84523)),0)</f>
        <v>0</v>
      </c>
      <c r="AA24" s="191">
        <f>IF(P24&gt;0,(INT(POWER(P24-210,1.41)*0.188807)),0)</f>
        <v>0</v>
      </c>
      <c r="AB24" s="191">
        <f>IF(Q24&gt;0,(INT(POWER(Q24-1.5,1.05)*56.0211)),0)</f>
        <v>0</v>
      </c>
    </row>
    <row r="25" spans="2:20" ht="15">
      <c r="B25" s="214"/>
      <c r="C25" s="229"/>
      <c r="D25" s="229"/>
      <c r="E25" s="229"/>
      <c r="F25" s="227"/>
      <c r="G25" s="239"/>
      <c r="H25" s="228">
        <f>H23</f>
        <v>0</v>
      </c>
      <c r="I25" s="229"/>
      <c r="J25" s="245"/>
      <c r="K25" s="250"/>
      <c r="L25" s="231"/>
      <c r="M25" s="327"/>
      <c r="N25" s="328"/>
      <c r="O25" s="229"/>
      <c r="P25" s="255"/>
      <c r="Q25" s="259"/>
      <c r="R25" s="231"/>
      <c r="S25" s="327"/>
      <c r="T25" s="233"/>
    </row>
    <row r="26" spans="2:29" ht="15">
      <c r="B26" s="213">
        <f>IF(H26=0,"","7.")</f>
      </c>
      <c r="F26" s="216"/>
      <c r="G26" s="237">
        <f>IF(H26=0,"",H26)</f>
      </c>
      <c r="H26" s="217">
        <f>SUM(W26:AB27)+AC26</f>
        <v>0</v>
      </c>
      <c r="I26" s="218"/>
      <c r="J26" s="243"/>
      <c r="K26" s="249"/>
      <c r="L26" s="220"/>
      <c r="M26" s="326">
        <f>IF(N26=0,"",":")</f>
      </c>
      <c r="N26" s="325"/>
      <c r="O26" s="224"/>
      <c r="P26" s="254"/>
      <c r="Q26" s="258"/>
      <c r="R26" s="220"/>
      <c r="S26" s="326">
        <f>IF(T26=0,"",":")</f>
      </c>
      <c r="T26" s="222"/>
      <c r="U26" s="176">
        <f>L26*60+N26</f>
        <v>0</v>
      </c>
      <c r="V26" s="176">
        <f>R26*60+T26</f>
        <v>0</v>
      </c>
      <c r="W26" s="191">
        <f>IF(J26&gt;0,(INT(POWER(13-J26,1.81)*46.0849)),0)</f>
        <v>0</v>
      </c>
      <c r="X26" s="191">
        <f>IF(K26&gt;0,(INT(POWER(42.5-K26,1.81)*4.99087)),0)</f>
        <v>0</v>
      </c>
      <c r="Y26" s="191">
        <f>IF(N26&gt;0,(INT(POWER(254-U26,1.88)*0.11193)),0)</f>
        <v>0</v>
      </c>
      <c r="Z26" s="191">
        <f>IF(O26&gt;0,(INT(POWER(O26-75,1.348)*1.84523)),0)</f>
        <v>0</v>
      </c>
      <c r="AA26" s="191">
        <f>IF(P26&gt;0,(INT(POWER(P26-210,1.41)*0.188807)),0)</f>
        <v>0</v>
      </c>
      <c r="AB26" s="191">
        <f>IF(Q26&gt;0,(INT(POWER(Q26-1.5,1.05)*56.0211)),0)</f>
        <v>0</v>
      </c>
      <c r="AC26" s="197">
        <f>IF(T26&gt;0,(INT(POWER(305.5-V26,1.85)*0.08713)),0)</f>
        <v>0</v>
      </c>
    </row>
    <row r="27" spans="2:28" ht="15">
      <c r="B27" s="212"/>
      <c r="F27" s="216"/>
      <c r="G27" s="238"/>
      <c r="H27" s="225">
        <f>H26</f>
        <v>0</v>
      </c>
      <c r="I27" s="218"/>
      <c r="J27" s="243"/>
      <c r="K27" s="249"/>
      <c r="L27" s="220"/>
      <c r="M27" s="326">
        <f>IF(N27=0,"",":")</f>
      </c>
      <c r="N27" s="325"/>
      <c r="O27" s="224"/>
      <c r="P27" s="254"/>
      <c r="Q27" s="258"/>
      <c r="R27" s="220"/>
      <c r="S27" s="326">
        <f>IF(T27=0,"",":")</f>
      </c>
      <c r="T27" s="222"/>
      <c r="U27" s="176">
        <f>L27*60+N27</f>
        <v>0</v>
      </c>
      <c r="W27" s="191">
        <f>IF(J27&gt;0,(INT(POWER(13-J27,1.81)*46.0849)),0)</f>
        <v>0</v>
      </c>
      <c r="X27" s="191">
        <f>IF(K27&gt;0,(INT(POWER(42.5-K27,1.81)*4.99087)),0)</f>
        <v>0</v>
      </c>
      <c r="Y27" s="191">
        <f>IF(N27&gt;0,(INT(POWER(254-U27,1.88)*0.11193)),0)</f>
        <v>0</v>
      </c>
      <c r="Z27" s="191">
        <f>IF(O27&gt;0,(INT(POWER(O27-75,1.348)*1.84523)),0)</f>
        <v>0</v>
      </c>
      <c r="AA27" s="191">
        <f>IF(P27&gt;0,(INT(POWER(P27-210,1.41)*0.188807)),0)</f>
        <v>0</v>
      </c>
      <c r="AB27" s="191">
        <f>IF(Q27&gt;0,(INT(POWER(Q27-1.5,1.05)*56.0211)),0)</f>
        <v>0</v>
      </c>
    </row>
    <row r="28" spans="2:20" ht="15">
      <c r="B28" s="214"/>
      <c r="C28" s="229"/>
      <c r="D28" s="229"/>
      <c r="E28" s="229"/>
      <c r="F28" s="227"/>
      <c r="G28" s="239"/>
      <c r="H28" s="228">
        <f>H26</f>
        <v>0</v>
      </c>
      <c r="I28" s="229"/>
      <c r="J28" s="261"/>
      <c r="K28" s="263"/>
      <c r="L28" s="231"/>
      <c r="M28" s="327"/>
      <c r="N28" s="328"/>
      <c r="O28" s="264"/>
      <c r="P28" s="265"/>
      <c r="Q28" s="259"/>
      <c r="R28" s="231"/>
      <c r="S28" s="327"/>
      <c r="T28" s="233"/>
    </row>
    <row r="29" spans="2:29" ht="15">
      <c r="B29" s="213">
        <f>IF(H29=0,"","8.")</f>
      </c>
      <c r="F29" s="216"/>
      <c r="G29" s="237">
        <f>IF(H29=0,"",H29)</f>
      </c>
      <c r="H29" s="217">
        <f>SUM(W29:AB30)+AC29</f>
        <v>0</v>
      </c>
      <c r="I29" s="218"/>
      <c r="J29" s="242"/>
      <c r="K29" s="248"/>
      <c r="L29" s="220"/>
      <c r="M29" s="326">
        <f>IF(N29=0,"",":")</f>
      </c>
      <c r="N29" s="325"/>
      <c r="O29" s="224"/>
      <c r="P29" s="254"/>
      <c r="Q29" s="258"/>
      <c r="R29" s="220"/>
      <c r="S29" s="326">
        <f>IF(T29=0,"",":")</f>
      </c>
      <c r="T29" s="222"/>
      <c r="U29" s="176">
        <f>L29*60+N29</f>
        <v>0</v>
      </c>
      <c r="V29" s="176">
        <f>R29*60+T29</f>
        <v>0</v>
      </c>
      <c r="W29" s="191">
        <f>IF(J29&gt;0,(INT(POWER(13-J29,1.81)*46.0849)),0)</f>
        <v>0</v>
      </c>
      <c r="X29" s="191">
        <f>IF(K29&gt;0,(INT(POWER(42.5-K29,1.81)*4.99087)),0)</f>
        <v>0</v>
      </c>
      <c r="Y29" s="191">
        <f>IF(N29&gt;0,(INT(POWER(254-U29,1.88)*0.11193)),0)</f>
        <v>0</v>
      </c>
      <c r="Z29" s="191">
        <f>IF(O29&gt;0,(INT(POWER(O29-75,1.348)*1.84523)),0)</f>
        <v>0</v>
      </c>
      <c r="AA29" s="191">
        <f>IF(P29&gt;0,(INT(POWER(P29-210,1.41)*0.188807)),0)</f>
        <v>0</v>
      </c>
      <c r="AB29" s="191">
        <f>IF(Q29&gt;0,(INT(POWER(Q29-1.5,1.05)*56.0211)),0)</f>
        <v>0</v>
      </c>
      <c r="AC29" s="197">
        <f>IF(T29&gt;0,(INT(POWER(305.5-V29,1.85)*0.08713)),0)</f>
        <v>0</v>
      </c>
    </row>
    <row r="30" spans="2:28" ht="15">
      <c r="B30" s="212"/>
      <c r="F30" s="216"/>
      <c r="G30" s="238"/>
      <c r="H30" s="225">
        <f>H29</f>
        <v>0</v>
      </c>
      <c r="I30" s="218"/>
      <c r="J30" s="242"/>
      <c r="K30" s="248"/>
      <c r="L30" s="220"/>
      <c r="M30" s="326">
        <f>IF(N30=0,"",":")</f>
      </c>
      <c r="N30" s="325"/>
      <c r="O30" s="224"/>
      <c r="P30" s="254"/>
      <c r="Q30" s="258"/>
      <c r="R30" s="220"/>
      <c r="S30" s="326">
        <f>IF(T30=0,"",":")</f>
      </c>
      <c r="T30" s="222"/>
      <c r="U30" s="176">
        <f>L30*60+N30</f>
        <v>0</v>
      </c>
      <c r="W30" s="191">
        <f>IF(J30&gt;0,(INT(POWER(13-J30,1.81)*46.0849)),0)</f>
        <v>0</v>
      </c>
      <c r="X30" s="191">
        <f>IF(K30&gt;0,(INT(POWER(42.5-K30,1.81)*4.99087)),0)</f>
        <v>0</v>
      </c>
      <c r="Y30" s="191">
        <f>IF(N30&gt;0,(INT(POWER(254-U30,1.88)*0.11193)),0)</f>
        <v>0</v>
      </c>
      <c r="Z30" s="191">
        <f>IF(O30&gt;0,(INT(POWER(O30-75,1.348)*1.84523)),0)</f>
        <v>0</v>
      </c>
      <c r="AA30" s="191">
        <f>IF(P30&gt;0,(INT(POWER(P30-210,1.41)*0.188807)),0)</f>
        <v>0</v>
      </c>
      <c r="AB30" s="191">
        <f>IF(Q30&gt;0,(INT(POWER(Q30-1.5,1.05)*56.0211)),0)</f>
        <v>0</v>
      </c>
    </row>
    <row r="31" spans="2:20" ht="15">
      <c r="B31" s="214"/>
      <c r="C31" s="229"/>
      <c r="D31" s="229"/>
      <c r="E31" s="229"/>
      <c r="F31" s="227"/>
      <c r="G31" s="239"/>
      <c r="H31" s="228">
        <f>H29</f>
        <v>0</v>
      </c>
      <c r="I31" s="229"/>
      <c r="J31" s="245"/>
      <c r="K31" s="250"/>
      <c r="L31" s="231"/>
      <c r="M31" s="327"/>
      <c r="N31" s="328"/>
      <c r="O31" s="229"/>
      <c r="P31" s="255"/>
      <c r="Q31" s="259"/>
      <c r="R31" s="231"/>
      <c r="S31" s="327"/>
      <c r="T31" s="233"/>
    </row>
    <row r="32" spans="2:29" ht="15">
      <c r="B32" s="213">
        <f>IF(H32=0,"","9.")</f>
      </c>
      <c r="F32" s="216"/>
      <c r="G32" s="237">
        <f>IF(H32=0,"",H32)</f>
      </c>
      <c r="H32" s="217">
        <f>SUM(W32:AB33)+AC32</f>
        <v>0</v>
      </c>
      <c r="I32" s="218"/>
      <c r="J32" s="244"/>
      <c r="K32" s="249"/>
      <c r="L32" s="220"/>
      <c r="M32" s="326">
        <f>IF(N32=0,"",":")</f>
      </c>
      <c r="N32" s="325"/>
      <c r="O32" s="224"/>
      <c r="P32" s="254"/>
      <c r="Q32" s="258"/>
      <c r="R32" s="220"/>
      <c r="S32" s="326">
        <f>IF(T32=0,"",":")</f>
      </c>
      <c r="T32" s="222"/>
      <c r="U32" s="176">
        <f>L32*60+N32</f>
        <v>0</v>
      </c>
      <c r="V32" s="176">
        <f>R32*60+T32</f>
        <v>0</v>
      </c>
      <c r="W32" s="191">
        <f>IF(J32&gt;0,(INT(POWER(13-J32,1.81)*46.0849)),0)</f>
        <v>0</v>
      </c>
      <c r="X32" s="191">
        <f>IF(K32&gt;0,(INT(POWER(42.5-K32,1.81)*4.99087)),0)</f>
        <v>0</v>
      </c>
      <c r="Y32" s="191">
        <f>IF(N32&gt;0,(INT(POWER(254-U32,1.88)*0.11193)),0)</f>
        <v>0</v>
      </c>
      <c r="Z32" s="191">
        <f>IF(O32&gt;0,(INT(POWER(O32-75,1.348)*1.84523)),0)</f>
        <v>0</v>
      </c>
      <c r="AA32" s="191">
        <f>IF(P32&gt;0,(INT(POWER(P32-210,1.41)*0.188807)),0)</f>
        <v>0</v>
      </c>
      <c r="AB32" s="191">
        <f>IF(Q32&gt;0,(INT(POWER(Q32-1.5,1.05)*56.0211)),0)</f>
        <v>0</v>
      </c>
      <c r="AC32" s="197">
        <f>IF(T32&gt;0,(INT(POWER(305.5-V32,1.85)*0.08713)),0)</f>
        <v>0</v>
      </c>
    </row>
    <row r="33" spans="2:28" ht="15">
      <c r="B33" s="212"/>
      <c r="F33" s="216"/>
      <c r="G33" s="238"/>
      <c r="H33" s="225">
        <f>H32</f>
        <v>0</v>
      </c>
      <c r="I33" s="218"/>
      <c r="J33" s="244"/>
      <c r="K33" s="249"/>
      <c r="L33" s="220"/>
      <c r="M33" s="326">
        <f>IF(N33=0,"",":")</f>
      </c>
      <c r="N33" s="325"/>
      <c r="O33" s="224"/>
      <c r="P33" s="254"/>
      <c r="Q33" s="258"/>
      <c r="R33" s="220"/>
      <c r="S33" s="326">
        <f>IF(T33=0,"",":")</f>
      </c>
      <c r="T33" s="222"/>
      <c r="U33" s="176">
        <f>L33*60+N33</f>
        <v>0</v>
      </c>
      <c r="W33" s="191">
        <f>IF(J33&gt;0,(INT(POWER(13-J33,1.81)*46.0849)),0)</f>
        <v>0</v>
      </c>
      <c r="X33" s="191">
        <f>IF(K33&gt;0,(INT(POWER(42.5-K33,1.81)*4.99087)),0)</f>
        <v>0</v>
      </c>
      <c r="Y33" s="191">
        <f>IF(N33&gt;0,(INT(POWER(254-U33,1.88)*0.11193)),0)</f>
        <v>0</v>
      </c>
      <c r="Z33" s="191">
        <f>IF(O33&gt;0,(INT(POWER(O33-75,1.348)*1.84523)),0)</f>
        <v>0</v>
      </c>
      <c r="AA33" s="191">
        <f>IF(P33&gt;0,(INT(POWER(P33-210,1.41)*0.188807)),0)</f>
        <v>0</v>
      </c>
      <c r="AB33" s="191">
        <f>IF(Q33&gt;0,(INT(POWER(Q33-1.5,1.05)*56.0211)),0)</f>
        <v>0</v>
      </c>
    </row>
    <row r="34" spans="2:20" ht="15">
      <c r="B34" s="214"/>
      <c r="C34" s="229"/>
      <c r="D34" s="229"/>
      <c r="E34" s="229"/>
      <c r="F34" s="227"/>
      <c r="G34" s="239"/>
      <c r="H34" s="228">
        <f>H32</f>
        <v>0</v>
      </c>
      <c r="I34" s="229"/>
      <c r="J34" s="245"/>
      <c r="K34" s="250"/>
      <c r="L34" s="231"/>
      <c r="M34" s="327"/>
      <c r="N34" s="328"/>
      <c r="O34" s="229"/>
      <c r="P34" s="255"/>
      <c r="Q34" s="259"/>
      <c r="R34" s="231"/>
      <c r="S34" s="327"/>
      <c r="T34" s="233"/>
    </row>
    <row r="35" spans="2:29" ht="15">
      <c r="B35" s="213">
        <f>IF(H35=0,"","10.")</f>
      </c>
      <c r="F35" s="216"/>
      <c r="G35" s="237">
        <f>IF(H35=0,"",H35)</f>
      </c>
      <c r="H35" s="217">
        <f>SUM(W35:AB36)+AC35</f>
        <v>0</v>
      </c>
      <c r="I35" s="218"/>
      <c r="J35" s="244"/>
      <c r="K35" s="249"/>
      <c r="L35" s="220"/>
      <c r="M35" s="326">
        <f>IF(N35=0,"",":")</f>
      </c>
      <c r="N35" s="325"/>
      <c r="O35" s="224"/>
      <c r="P35" s="254"/>
      <c r="Q35" s="258"/>
      <c r="R35" s="220"/>
      <c r="S35" s="326">
        <f>IF(T35=0,"",":")</f>
      </c>
      <c r="T35" s="222"/>
      <c r="U35" s="176">
        <f>L35*60+N35</f>
        <v>0</v>
      </c>
      <c r="V35" s="176">
        <f>R35*60+T35</f>
        <v>0</v>
      </c>
      <c r="W35" s="191">
        <f>IF(J35&gt;0,(INT(POWER(13-J35,1.81)*46.0849)),0)</f>
        <v>0</v>
      </c>
      <c r="X35" s="191">
        <f>IF(K35&gt;0,(INT(POWER(42.5-K35,1.81)*4.99087)),0)</f>
        <v>0</v>
      </c>
      <c r="Y35" s="191">
        <f>IF(N35&gt;0,(INT(POWER(254-U35,1.88)*0.11193)),0)</f>
        <v>0</v>
      </c>
      <c r="Z35" s="191">
        <f>IF(O35&gt;0,(INT(POWER(O35-75,1.348)*1.84523)),0)</f>
        <v>0</v>
      </c>
      <c r="AA35" s="191">
        <f>IF(P35&gt;0,(INT(POWER(P35-210,1.41)*0.188807)),0)</f>
        <v>0</v>
      </c>
      <c r="AB35" s="191">
        <f>IF(Q35&gt;0,(INT(POWER(Q35-1.5,1.05)*56.0211)),0)</f>
        <v>0</v>
      </c>
      <c r="AC35" s="197">
        <f>IF(T35&gt;0,(INT(POWER(305.5-V35,1.85)*0.08713)),0)</f>
        <v>0</v>
      </c>
    </row>
    <row r="36" spans="2:28" ht="15">
      <c r="B36" s="212"/>
      <c r="F36" s="216"/>
      <c r="G36" s="238"/>
      <c r="H36" s="225">
        <f>H35</f>
        <v>0</v>
      </c>
      <c r="I36" s="218"/>
      <c r="J36" s="244"/>
      <c r="K36" s="249"/>
      <c r="L36" s="220"/>
      <c r="M36" s="326">
        <f>IF(N36=0,"",":")</f>
      </c>
      <c r="N36" s="325"/>
      <c r="O36" s="224"/>
      <c r="P36" s="254"/>
      <c r="Q36" s="258"/>
      <c r="R36" s="220"/>
      <c r="S36" s="326">
        <f>IF(T36=0,"",":")</f>
      </c>
      <c r="T36" s="222"/>
      <c r="U36" s="176">
        <f>L36*60+N36</f>
        <v>0</v>
      </c>
      <c r="W36" s="191">
        <f>IF(J36&gt;0,(INT(POWER(13-J36,1.81)*46.0849)),0)</f>
        <v>0</v>
      </c>
      <c r="X36" s="191">
        <f>IF(K36&gt;0,(INT(POWER(42.5-K36,1.81)*4.99087)),0)</f>
        <v>0</v>
      </c>
      <c r="Y36" s="191">
        <f>IF(N36&gt;0,(INT(POWER(254-U36,1.88)*0.11193)),0)</f>
        <v>0</v>
      </c>
      <c r="Z36" s="191">
        <f>IF(O36&gt;0,(INT(POWER(O36-75,1.348)*1.84523)),0)</f>
        <v>0</v>
      </c>
      <c r="AA36" s="191">
        <f>IF(P36&gt;0,(INT(POWER(P36-210,1.41)*0.188807)),0)</f>
        <v>0</v>
      </c>
      <c r="AB36" s="191">
        <f>IF(Q36&gt;0,(INT(POWER(Q36-1.5,1.05)*56.0211)),0)</f>
        <v>0</v>
      </c>
    </row>
    <row r="37" spans="2:20" ht="15">
      <c r="B37" s="214"/>
      <c r="C37" s="229"/>
      <c r="D37" s="229"/>
      <c r="E37" s="229"/>
      <c r="F37" s="227"/>
      <c r="G37" s="239"/>
      <c r="H37" s="228">
        <f>H35</f>
        <v>0</v>
      </c>
      <c r="I37" s="229"/>
      <c r="J37" s="245"/>
      <c r="K37" s="250"/>
      <c r="L37" s="231"/>
      <c r="M37" s="327"/>
      <c r="N37" s="328"/>
      <c r="O37" s="229"/>
      <c r="P37" s="255"/>
      <c r="Q37" s="259"/>
      <c r="R37" s="231"/>
      <c r="S37" s="327"/>
      <c r="T37" s="233"/>
    </row>
    <row r="38" spans="2:29" ht="15">
      <c r="B38" s="213">
        <f>IF(H38=0,"","11.")</f>
      </c>
      <c r="F38" s="216"/>
      <c r="G38" s="237">
        <f>IF(H38=0,"",H38)</f>
      </c>
      <c r="H38" s="217">
        <f>SUM(W38:AB39)+AC38</f>
        <v>0</v>
      </c>
      <c r="I38" s="218"/>
      <c r="J38" s="242"/>
      <c r="K38" s="248"/>
      <c r="L38" s="220"/>
      <c r="M38" s="326">
        <f>IF(N38=0,"",":")</f>
      </c>
      <c r="N38" s="325"/>
      <c r="O38" s="218"/>
      <c r="P38" s="253"/>
      <c r="Q38" s="258"/>
      <c r="R38" s="220"/>
      <c r="S38" s="326">
        <f>IF(T38=0,"",":")</f>
      </c>
      <c r="T38" s="222"/>
      <c r="U38" s="176">
        <f>L38*60+N38</f>
        <v>0</v>
      </c>
      <c r="V38" s="176">
        <f>R38*60+T38</f>
        <v>0</v>
      </c>
      <c r="W38" s="191">
        <f>IF(J38&gt;0,(INT(POWER(13-J38,1.81)*46.0849)),0)</f>
        <v>0</v>
      </c>
      <c r="X38" s="191">
        <f>IF(K38&gt;0,(INT(POWER(42.5-K38,1.81)*4.99087)),0)</f>
        <v>0</v>
      </c>
      <c r="Y38" s="191">
        <f>IF(N38&gt;0,(INT(POWER(254-U38,1.88)*0.11193)),0)</f>
        <v>0</v>
      </c>
      <c r="Z38" s="191">
        <f>IF(O38&gt;0,(INT(POWER(O38-75,1.348)*1.84523)),0)</f>
        <v>0</v>
      </c>
      <c r="AA38" s="191">
        <f>IF(P38&gt;0,(INT(POWER(P38-210,1.41)*0.188807)),0)</f>
        <v>0</v>
      </c>
      <c r="AB38" s="191">
        <f>IF(Q38&gt;0,(INT(POWER(Q38-1.5,1.05)*56.0211)),0)</f>
        <v>0</v>
      </c>
      <c r="AC38" s="197">
        <f>IF(T38&gt;0,(INT(POWER(305.5-V38,1.85)*0.08713)),0)</f>
        <v>0</v>
      </c>
    </row>
    <row r="39" spans="2:28" ht="15">
      <c r="B39" s="212"/>
      <c r="F39" s="216"/>
      <c r="G39" s="238"/>
      <c r="H39" s="225">
        <f>H38</f>
        <v>0</v>
      </c>
      <c r="I39" s="218"/>
      <c r="J39" s="242"/>
      <c r="K39" s="248"/>
      <c r="L39" s="220"/>
      <c r="M39" s="326">
        <f>IF(N39=0,"",":")</f>
      </c>
      <c r="N39" s="325"/>
      <c r="O39" s="218"/>
      <c r="P39" s="253"/>
      <c r="Q39" s="258"/>
      <c r="R39" s="220"/>
      <c r="S39" s="326">
        <f>IF(T39=0,"",":")</f>
      </c>
      <c r="T39" s="222"/>
      <c r="U39" s="176">
        <f>L39*60+N39</f>
        <v>0</v>
      </c>
      <c r="W39" s="191">
        <f>IF(J39&gt;0,(INT(POWER(13-J39,1.81)*46.0849)),0)</f>
        <v>0</v>
      </c>
      <c r="X39" s="191">
        <f>IF(K39&gt;0,(INT(POWER(42.5-K39,1.81)*4.99087)),0)</f>
        <v>0</v>
      </c>
      <c r="Y39" s="191">
        <f>IF(N39&gt;0,(INT(POWER(254-U39,1.88)*0.11193)),0)</f>
        <v>0</v>
      </c>
      <c r="Z39" s="191">
        <f>IF(O39&gt;0,(INT(POWER(O39-75,1.348)*1.84523)),0)</f>
        <v>0</v>
      </c>
      <c r="AA39" s="191">
        <f>IF(P39&gt;0,(INT(POWER(P39-210,1.41)*0.188807)),0)</f>
        <v>0</v>
      </c>
      <c r="AB39" s="191">
        <f>IF(Q39&gt;0,(INT(POWER(Q39-1.5,1.05)*56.0211)),0)</f>
        <v>0</v>
      </c>
    </row>
    <row r="40" spans="2:20" ht="15">
      <c r="B40" s="214"/>
      <c r="C40" s="229"/>
      <c r="D40" s="229"/>
      <c r="E40" s="229"/>
      <c r="F40" s="227"/>
      <c r="G40" s="239"/>
      <c r="H40" s="228">
        <f>H38</f>
        <v>0</v>
      </c>
      <c r="I40" s="229"/>
      <c r="J40" s="245"/>
      <c r="K40" s="250"/>
      <c r="L40" s="231"/>
      <c r="M40" s="327"/>
      <c r="N40" s="328"/>
      <c r="O40" s="229"/>
      <c r="P40" s="255"/>
      <c r="Q40" s="259"/>
      <c r="R40" s="231"/>
      <c r="S40" s="327"/>
      <c r="T40" s="233"/>
    </row>
    <row r="41" spans="2:29" ht="15">
      <c r="B41" s="213">
        <f>IF(H41=0,"","12.")</f>
      </c>
      <c r="F41" s="216"/>
      <c r="G41" s="237">
        <f>IF(H41=0,"",H41)</f>
      </c>
      <c r="H41" s="217">
        <f>SUM(W41:AB42)+AC41</f>
        <v>0</v>
      </c>
      <c r="I41" s="218"/>
      <c r="J41" s="242"/>
      <c r="K41" s="248"/>
      <c r="L41" s="220"/>
      <c r="M41" s="326">
        <f>IF(N41=0,"",":")</f>
      </c>
      <c r="N41" s="325"/>
      <c r="O41" s="218"/>
      <c r="P41" s="253"/>
      <c r="Q41" s="258"/>
      <c r="R41" s="220"/>
      <c r="S41" s="326">
        <f>IF(T41=0,"",":")</f>
      </c>
      <c r="T41" s="222"/>
      <c r="U41" s="176">
        <f>L41*60+N41</f>
        <v>0</v>
      </c>
      <c r="V41" s="176">
        <f>R41*60+T41</f>
        <v>0</v>
      </c>
      <c r="W41" s="191">
        <f>IF(J41&gt;0,(INT(POWER(13-J41,1.81)*46.0849)),0)</f>
        <v>0</v>
      </c>
      <c r="X41" s="191">
        <f>IF(K41&gt;0,(INT(POWER(42.5-K41,1.81)*4.99087)),0)</f>
        <v>0</v>
      </c>
      <c r="Y41" s="191">
        <f>IF(N41&gt;0,(INT(POWER(254-U41,1.88)*0.11193)),0)</f>
        <v>0</v>
      </c>
      <c r="Z41" s="191">
        <f>IF(O41&gt;0,(INT(POWER(O41-75,1.348)*1.84523)),0)</f>
        <v>0</v>
      </c>
      <c r="AA41" s="191">
        <f>IF(P41&gt;0,(INT(POWER(P41-210,1.41)*0.188807)),0)</f>
        <v>0</v>
      </c>
      <c r="AB41" s="191">
        <f>IF(Q41&gt;0,(INT(POWER(Q41-1.5,1.05)*56.0211)),0)</f>
        <v>0</v>
      </c>
      <c r="AC41" s="197">
        <f>IF(T41&gt;0,(INT(POWER(305.5-V41,1.85)*0.08713)),0)</f>
        <v>0</v>
      </c>
    </row>
    <row r="42" spans="2:28" ht="15">
      <c r="B42" s="212"/>
      <c r="F42" s="216"/>
      <c r="G42" s="238"/>
      <c r="H42" s="225">
        <f>H41</f>
        <v>0</v>
      </c>
      <c r="I42" s="218"/>
      <c r="J42" s="242"/>
      <c r="K42" s="248"/>
      <c r="L42" s="220"/>
      <c r="M42" s="326">
        <f>IF(N42=0,"",":")</f>
      </c>
      <c r="N42" s="325"/>
      <c r="O42" s="218"/>
      <c r="P42" s="253"/>
      <c r="Q42" s="258"/>
      <c r="R42" s="220"/>
      <c r="S42" s="326">
        <f>IF(T42=0,"",":")</f>
      </c>
      <c r="T42" s="222"/>
      <c r="U42" s="176">
        <f>L42*60+N42</f>
        <v>0</v>
      </c>
      <c r="W42" s="191">
        <f>IF(J42&gt;0,(INT(POWER(13-J42,1.81)*46.0849)),0)</f>
        <v>0</v>
      </c>
      <c r="X42" s="191">
        <f>IF(K42&gt;0,(INT(POWER(42.5-K42,1.81)*4.99087)),0)</f>
        <v>0</v>
      </c>
      <c r="Y42" s="191">
        <f>IF(N42&gt;0,(INT(POWER(254-U42,1.88)*0.11193)),0)</f>
        <v>0</v>
      </c>
      <c r="Z42" s="191">
        <f>IF(O42&gt;0,(INT(POWER(O42-75,1.348)*1.84523)),0)</f>
        <v>0</v>
      </c>
      <c r="AA42" s="191">
        <f>IF(P42&gt;0,(INT(POWER(P42-210,1.41)*0.188807)),0)</f>
        <v>0</v>
      </c>
      <c r="AB42" s="191">
        <f>IF(Q42&gt;0,(INT(POWER(Q42-1.5,1.05)*56.0211)),0)</f>
        <v>0</v>
      </c>
    </row>
    <row r="43" spans="2:20" ht="15">
      <c r="B43" s="212"/>
      <c r="F43" s="216"/>
      <c r="G43" s="238"/>
      <c r="H43" s="225">
        <f>H41</f>
        <v>0</v>
      </c>
      <c r="I43" s="218"/>
      <c r="J43" s="242"/>
      <c r="K43" s="248"/>
      <c r="L43" s="220"/>
      <c r="M43" s="324"/>
      <c r="N43" s="325"/>
      <c r="O43" s="218"/>
      <c r="P43" s="253"/>
      <c r="Q43" s="258"/>
      <c r="R43" s="220"/>
      <c r="S43" s="324"/>
      <c r="T43" s="222"/>
    </row>
    <row r="44" spans="2:29" ht="15">
      <c r="B44" s="266">
        <f>IF(H44=0,"","13.")</f>
      </c>
      <c r="C44" s="267"/>
      <c r="D44" s="267"/>
      <c r="E44" s="268"/>
      <c r="F44" s="269"/>
      <c r="G44" s="270">
        <f>IF(H44=0,"",H44)</f>
      </c>
      <c r="H44" s="271">
        <f>SUM(W44:AB45)+AC44</f>
        <v>0</v>
      </c>
      <c r="I44" s="267"/>
      <c r="J44" s="272"/>
      <c r="K44" s="273"/>
      <c r="L44" s="274"/>
      <c r="M44" s="329">
        <f>IF(N44=0,"",":")</f>
      </c>
      <c r="N44" s="330"/>
      <c r="O44" s="267"/>
      <c r="P44" s="276"/>
      <c r="Q44" s="277"/>
      <c r="R44" s="274"/>
      <c r="S44" s="329">
        <f>IF(T44=0,"",":")</f>
      </c>
      <c r="T44" s="275"/>
      <c r="U44" s="176">
        <f>L44*60+N44</f>
        <v>0</v>
      </c>
      <c r="V44" s="176">
        <f>R44*60+T44</f>
        <v>0</v>
      </c>
      <c r="W44" s="191">
        <f>IF(J44&gt;0,(INT(POWER(13-J44,1.81)*46.0849)),0)</f>
        <v>0</v>
      </c>
      <c r="X44" s="191">
        <f>IF(K44&gt;0,(INT(POWER(42.5-K44,1.81)*4.99087)),0)</f>
        <v>0</v>
      </c>
      <c r="Y44" s="191">
        <f>IF(N44&gt;0,(INT(POWER(254-U44,1.88)*0.11193)),0)</f>
        <v>0</v>
      </c>
      <c r="Z44" s="191">
        <f>IF(O44&gt;0,(INT(POWER(O44-75,1.348)*1.84523)),0)</f>
        <v>0</v>
      </c>
      <c r="AA44" s="191">
        <f>IF(P44&gt;0,(INT(POWER(P44-210,1.41)*0.188807)),0)</f>
        <v>0</v>
      </c>
      <c r="AB44" s="191">
        <f>IF(Q44&gt;0,(INT(POWER(Q44-1.5,1.05)*56.0211)),0)</f>
        <v>0</v>
      </c>
      <c r="AC44" s="197">
        <f>IF(T44&gt;0,(INT(POWER(305.5-V44,1.85)*0.08713)),0)</f>
        <v>0</v>
      </c>
    </row>
    <row r="45" spans="2:28" ht="15">
      <c r="B45" s="212"/>
      <c r="C45" s="218"/>
      <c r="D45" s="218"/>
      <c r="E45" s="218"/>
      <c r="F45" s="216"/>
      <c r="G45" s="238"/>
      <c r="H45" s="225">
        <f>H44</f>
        <v>0</v>
      </c>
      <c r="I45" s="218"/>
      <c r="J45" s="242"/>
      <c r="K45" s="248"/>
      <c r="L45" s="220"/>
      <c r="M45" s="326">
        <f>IF(N45=0,"",":")</f>
      </c>
      <c r="N45" s="325"/>
      <c r="O45" s="218"/>
      <c r="P45" s="253"/>
      <c r="Q45" s="258"/>
      <c r="R45" s="220"/>
      <c r="S45" s="326">
        <f>IF(T45=0,"",":")</f>
      </c>
      <c r="T45" s="222"/>
      <c r="U45" s="176">
        <f>L45*60+N45</f>
        <v>0</v>
      </c>
      <c r="W45" s="191">
        <f>IF(J45&gt;0,(INT(POWER(13-J45,1.81)*46.0849)),0)</f>
        <v>0</v>
      </c>
      <c r="X45" s="191">
        <f>IF(K45&gt;0,(INT(POWER(42.5-K45,1.81)*4.99087)),0)</f>
        <v>0</v>
      </c>
      <c r="Y45" s="191">
        <f>IF(N45&gt;0,(INT(POWER(254-U45,1.88)*0.11193)),0)</f>
        <v>0</v>
      </c>
      <c r="Z45" s="191">
        <f>IF(O45&gt;0,(INT(POWER(O45-75,1.348)*1.84523)),0)</f>
        <v>0</v>
      </c>
      <c r="AA45" s="191">
        <f>IF(P45&gt;0,(INT(POWER(P45-210,1.41)*0.188807)),0)</f>
        <v>0</v>
      </c>
      <c r="AB45" s="191">
        <f>IF(Q45&gt;0,(INT(POWER(Q45-1.5,1.05)*56.0211)),0)</f>
        <v>0</v>
      </c>
    </row>
    <row r="46" spans="2:20" ht="15">
      <c r="B46" s="214"/>
      <c r="C46" s="229"/>
      <c r="D46" s="229"/>
      <c r="E46" s="229"/>
      <c r="F46" s="227"/>
      <c r="G46" s="239"/>
      <c r="H46" s="228">
        <f>H44</f>
        <v>0</v>
      </c>
      <c r="I46" s="229"/>
      <c r="J46" s="245"/>
      <c r="K46" s="250"/>
      <c r="L46" s="231"/>
      <c r="M46" s="327"/>
      <c r="N46" s="328"/>
      <c r="O46" s="229"/>
      <c r="P46" s="255"/>
      <c r="Q46" s="259"/>
      <c r="R46" s="231"/>
      <c r="S46" s="327"/>
      <c r="T46" s="233"/>
    </row>
    <row r="47" spans="2:29" ht="15">
      <c r="B47" s="213">
        <f>IF(H47=0,"","14.")</f>
      </c>
      <c r="F47" s="216"/>
      <c r="G47" s="237">
        <f>IF(H47=0,"",H47)</f>
      </c>
      <c r="H47" s="217">
        <f>SUM(W47:AB48)+AC47</f>
        <v>0</v>
      </c>
      <c r="I47" s="218"/>
      <c r="J47" s="242"/>
      <c r="K47" s="248"/>
      <c r="L47" s="220"/>
      <c r="M47" s="326">
        <f>IF(N47=0,"",":")</f>
      </c>
      <c r="N47" s="325"/>
      <c r="O47" s="218"/>
      <c r="P47" s="253"/>
      <c r="Q47" s="258"/>
      <c r="R47" s="220"/>
      <c r="S47" s="326">
        <f>IF(T47=0,"",":")</f>
      </c>
      <c r="T47" s="222"/>
      <c r="U47" s="176">
        <f>L47*60+N47</f>
        <v>0</v>
      </c>
      <c r="V47" s="176">
        <f>R47*60+T47</f>
        <v>0</v>
      </c>
      <c r="W47" s="191">
        <f>IF(J47&gt;0,(INT(POWER(13-J47,1.81)*46.0849)),0)</f>
        <v>0</v>
      </c>
      <c r="X47" s="191">
        <f>IF(K47&gt;0,(INT(POWER(42.5-K47,1.81)*4.99087)),0)</f>
        <v>0</v>
      </c>
      <c r="Y47" s="191">
        <f>IF(N47&gt;0,(INT(POWER(254-U47,1.88)*0.11193)),0)</f>
        <v>0</v>
      </c>
      <c r="Z47" s="191">
        <f>IF(O47&gt;0,(INT(POWER(O47-75,1.348)*1.84523)),0)</f>
        <v>0</v>
      </c>
      <c r="AA47" s="191">
        <f>IF(P47&gt;0,(INT(POWER(P47-210,1.41)*0.188807)),0)</f>
        <v>0</v>
      </c>
      <c r="AB47" s="191">
        <f>IF(Q47&gt;0,(INT(POWER(Q47-1.5,1.05)*56.0211)),0)</f>
        <v>0</v>
      </c>
      <c r="AC47" s="197">
        <f>IF(T47&gt;0,(INT(POWER(305.5-V47,1.85)*0.08713)),0)</f>
        <v>0</v>
      </c>
    </row>
    <row r="48" spans="2:28" ht="15">
      <c r="B48" s="212"/>
      <c r="F48" s="216"/>
      <c r="G48" s="238"/>
      <c r="H48" s="225">
        <f>H47</f>
        <v>0</v>
      </c>
      <c r="I48" s="218"/>
      <c r="J48" s="242"/>
      <c r="K48" s="248"/>
      <c r="L48" s="220"/>
      <c r="M48" s="326">
        <f>IF(N48=0,"",":")</f>
      </c>
      <c r="N48" s="325"/>
      <c r="O48" s="218"/>
      <c r="P48" s="253"/>
      <c r="Q48" s="258"/>
      <c r="R48" s="220"/>
      <c r="S48" s="326">
        <f>IF(T48=0,"",":")</f>
      </c>
      <c r="T48" s="222"/>
      <c r="U48" s="176">
        <f>L48*60+N48</f>
        <v>0</v>
      </c>
      <c r="W48" s="191">
        <f>IF(J48&gt;0,(INT(POWER(13-J48,1.81)*46.0849)),0)</f>
        <v>0</v>
      </c>
      <c r="X48" s="191">
        <f>IF(K48&gt;0,(INT(POWER(42.5-K48,1.81)*4.99087)),0)</f>
        <v>0</v>
      </c>
      <c r="Y48" s="191">
        <f>IF(N48&gt;0,(INT(POWER(254-U48,1.88)*0.11193)),0)</f>
        <v>0</v>
      </c>
      <c r="Z48" s="191">
        <f>IF(O48&gt;0,(INT(POWER(O48-75,1.348)*1.84523)),0)</f>
        <v>0</v>
      </c>
      <c r="AA48" s="191">
        <f>IF(P48&gt;0,(INT(POWER(P48-210,1.41)*0.188807)),0)</f>
        <v>0</v>
      </c>
      <c r="AB48" s="191">
        <f>IF(Q48&gt;0,(INT(POWER(Q48-1.5,1.05)*56.0211)),0)</f>
        <v>0</v>
      </c>
    </row>
    <row r="49" spans="2:20" ht="15">
      <c r="B49" s="212"/>
      <c r="F49" s="216"/>
      <c r="G49" s="238"/>
      <c r="H49" s="225">
        <f>H47</f>
        <v>0</v>
      </c>
      <c r="I49" s="218"/>
      <c r="J49" s="242"/>
      <c r="K49" s="248"/>
      <c r="L49" s="220"/>
      <c r="M49" s="324"/>
      <c r="N49" s="325"/>
      <c r="O49" s="218"/>
      <c r="P49" s="253"/>
      <c r="Q49" s="258"/>
      <c r="R49" s="220"/>
      <c r="S49" s="324"/>
      <c r="T49" s="222"/>
    </row>
    <row r="50" spans="2:29" ht="15">
      <c r="B50" s="266">
        <f>IF(H50=0,"","15.")</f>
      </c>
      <c r="C50" s="267"/>
      <c r="D50" s="267"/>
      <c r="E50" s="267"/>
      <c r="F50" s="269"/>
      <c r="G50" s="270">
        <f>IF(H50=0,"",H50)</f>
      </c>
      <c r="H50" s="271">
        <f>SUM(W50:AB51)+AC50</f>
        <v>0</v>
      </c>
      <c r="I50" s="267"/>
      <c r="J50" s="272"/>
      <c r="K50" s="273"/>
      <c r="L50" s="274"/>
      <c r="M50" s="329">
        <f>IF(N50=0,"",":")</f>
      </c>
      <c r="N50" s="330"/>
      <c r="O50" s="267"/>
      <c r="P50" s="276"/>
      <c r="Q50" s="277"/>
      <c r="R50" s="274"/>
      <c r="S50" s="329">
        <f>IF(T50=0,"",":")</f>
      </c>
      <c r="T50" s="275"/>
      <c r="U50" s="176">
        <f>L50*60+N50</f>
        <v>0</v>
      </c>
      <c r="V50" s="176">
        <f>R50*60+T50</f>
        <v>0</v>
      </c>
      <c r="W50" s="191">
        <f>IF(J50&gt;0,(INT(POWER(13-J50,1.81)*46.0849)),0)</f>
        <v>0</v>
      </c>
      <c r="X50" s="191">
        <f>IF(K50&gt;0,(INT(POWER(42.5-K50,1.81)*4.99087)),0)</f>
        <v>0</v>
      </c>
      <c r="Y50" s="191">
        <f>IF(N50&gt;0,(INT(POWER(254-U50,1.88)*0.11193)),0)</f>
        <v>0</v>
      </c>
      <c r="Z50" s="191">
        <f>IF(O50&gt;0,(INT(POWER(O50-75,1.348)*1.84523)),0)</f>
        <v>0</v>
      </c>
      <c r="AA50" s="191">
        <f>IF(P50&gt;0,(INT(POWER(P50-210,1.41)*0.188807)),0)</f>
        <v>0</v>
      </c>
      <c r="AB50" s="191">
        <f>IF(Q50&gt;0,(INT(POWER(Q50-1.5,1.05)*56.0211)),0)</f>
        <v>0</v>
      </c>
      <c r="AC50" s="197">
        <f>IF(T50&gt;0,(INT(POWER(305.5-V50,1.85)*0.08713)),0)</f>
        <v>0</v>
      </c>
    </row>
    <row r="51" spans="2:28" ht="15">
      <c r="B51" s="212"/>
      <c r="C51" s="218"/>
      <c r="D51" s="218"/>
      <c r="E51" s="218"/>
      <c r="F51" s="216"/>
      <c r="G51" s="238"/>
      <c r="H51" s="225">
        <f>H50</f>
        <v>0</v>
      </c>
      <c r="I51" s="218"/>
      <c r="J51" s="242"/>
      <c r="K51" s="248"/>
      <c r="L51" s="220"/>
      <c r="M51" s="326">
        <f>IF(N51=0,"",":")</f>
      </c>
      <c r="N51" s="325"/>
      <c r="O51" s="218"/>
      <c r="P51" s="253"/>
      <c r="Q51" s="258"/>
      <c r="R51" s="220"/>
      <c r="S51" s="326">
        <f>IF(T51=0,"",":")</f>
      </c>
      <c r="T51" s="222"/>
      <c r="U51" s="176">
        <f>L51*60+N51</f>
        <v>0</v>
      </c>
      <c r="W51" s="191">
        <f>IF(J51&gt;0,(INT(POWER(13-J51,1.81)*46.0849)),0)</f>
        <v>0</v>
      </c>
      <c r="X51" s="191">
        <f>IF(K51&gt;0,(INT(POWER(42.5-K51,1.81)*4.99087)),0)</f>
        <v>0</v>
      </c>
      <c r="Y51" s="191">
        <f>IF(N51&gt;0,(INT(POWER(254-U51,1.88)*0.11193)),0)</f>
        <v>0</v>
      </c>
      <c r="Z51" s="191">
        <f>IF(O51&gt;0,(INT(POWER(O51-75,1.348)*1.84523)),0)</f>
        <v>0</v>
      </c>
      <c r="AA51" s="191">
        <f>IF(P51&gt;0,(INT(POWER(P51-210,1.41)*0.188807)),0)</f>
        <v>0</v>
      </c>
      <c r="AB51" s="191">
        <f>IF(Q51&gt;0,(INT(POWER(Q51-1.5,1.05)*56.0211)),0)</f>
        <v>0</v>
      </c>
    </row>
    <row r="52" spans="2:20" ht="15">
      <c r="B52" s="214"/>
      <c r="C52" s="229"/>
      <c r="D52" s="229"/>
      <c r="E52" s="229"/>
      <c r="F52" s="227"/>
      <c r="G52" s="239"/>
      <c r="H52" s="228">
        <f>H50</f>
        <v>0</v>
      </c>
      <c r="I52" s="229"/>
      <c r="J52" s="245"/>
      <c r="K52" s="250"/>
      <c r="L52" s="231"/>
      <c r="M52" s="327"/>
      <c r="N52" s="328"/>
      <c r="O52" s="229"/>
      <c r="P52" s="255"/>
      <c r="Q52" s="259"/>
      <c r="R52" s="231"/>
      <c r="S52" s="327"/>
      <c r="T52" s="233"/>
    </row>
    <row r="53" spans="2:29" ht="15">
      <c r="B53" s="213">
        <f>IF(H53=0,"","16.")</f>
      </c>
      <c r="F53" s="216"/>
      <c r="G53" s="237">
        <f>IF(H53=0,"",H53)</f>
      </c>
      <c r="H53" s="217">
        <f>SUM(W53:AB54)+AC53</f>
        <v>0</v>
      </c>
      <c r="I53" s="218"/>
      <c r="J53" s="242"/>
      <c r="K53" s="248"/>
      <c r="L53" s="220"/>
      <c r="M53" s="326">
        <f>IF(N53=0,"",":")</f>
      </c>
      <c r="N53" s="325"/>
      <c r="O53" s="218"/>
      <c r="P53" s="253"/>
      <c r="Q53" s="258"/>
      <c r="R53" s="220"/>
      <c r="S53" s="326">
        <f>IF(T53=0,"",":")</f>
      </c>
      <c r="T53" s="222"/>
      <c r="U53" s="176">
        <f>L53*60+N53</f>
        <v>0</v>
      </c>
      <c r="V53" s="176">
        <f>R53*60+T53</f>
        <v>0</v>
      </c>
      <c r="W53" s="191">
        <f>IF(J53&gt;0,(INT(POWER(13-J53,1.81)*46.0849)),0)</f>
        <v>0</v>
      </c>
      <c r="X53" s="191">
        <f>IF(K53&gt;0,(INT(POWER(42.5-K53,1.81)*4.99087)),0)</f>
        <v>0</v>
      </c>
      <c r="Y53" s="191">
        <f>IF(N53&gt;0,(INT(POWER(254-U53,1.88)*0.11193)),0)</f>
        <v>0</v>
      </c>
      <c r="Z53" s="191">
        <f>IF(O53&gt;0,(INT(POWER(O53-75,1.348)*1.84523)),0)</f>
        <v>0</v>
      </c>
      <c r="AA53" s="191">
        <f>IF(P53&gt;0,(INT(POWER(P53-210,1.41)*0.188807)),0)</f>
        <v>0</v>
      </c>
      <c r="AB53" s="191">
        <f>IF(Q53&gt;0,(INT(POWER(Q53-1.5,1.05)*56.0211)),0)</f>
        <v>0</v>
      </c>
      <c r="AC53" s="197">
        <f>IF(T53&gt;0,(INT(POWER(305.5-V53,1.85)*0.08713)),0)</f>
        <v>0</v>
      </c>
    </row>
    <row r="54" spans="2:28" ht="15">
      <c r="B54" s="212"/>
      <c r="F54" s="216"/>
      <c r="G54" s="238"/>
      <c r="H54" s="225">
        <f>H53</f>
        <v>0</v>
      </c>
      <c r="I54" s="218"/>
      <c r="J54" s="242"/>
      <c r="K54" s="248"/>
      <c r="L54" s="220"/>
      <c r="M54" s="326">
        <f>IF(N54=0,"",":")</f>
      </c>
      <c r="N54" s="325"/>
      <c r="O54" s="218"/>
      <c r="P54" s="253"/>
      <c r="Q54" s="258"/>
      <c r="R54" s="220"/>
      <c r="S54" s="326">
        <f>IF(T54=0,"",":")</f>
      </c>
      <c r="T54" s="222"/>
      <c r="U54" s="176">
        <f>L54*60+N54</f>
        <v>0</v>
      </c>
      <c r="W54" s="191">
        <f>IF(J54&gt;0,(INT(POWER(13-J54,1.81)*46.0849)),0)</f>
        <v>0</v>
      </c>
      <c r="X54" s="191">
        <f>IF(K54&gt;0,(INT(POWER(42.5-K54,1.81)*4.99087)),0)</f>
        <v>0</v>
      </c>
      <c r="Y54" s="191">
        <f>IF(N54&gt;0,(INT(POWER(254-U54,1.88)*0.11193)),0)</f>
        <v>0</v>
      </c>
      <c r="Z54" s="191">
        <f>IF(O54&gt;0,(INT(POWER(O54-75,1.348)*1.84523)),0)</f>
        <v>0</v>
      </c>
      <c r="AA54" s="191">
        <f>IF(P54&gt;0,(INT(POWER(P54-210,1.41)*0.188807)),0)</f>
        <v>0</v>
      </c>
      <c r="AB54" s="191">
        <f>IF(Q54&gt;0,(INT(POWER(Q54-1.5,1.05)*56.0211)),0)</f>
        <v>0</v>
      </c>
    </row>
    <row r="55" spans="2:20" ht="15">
      <c r="B55" s="214"/>
      <c r="C55" s="227"/>
      <c r="D55" s="229"/>
      <c r="E55" s="234"/>
      <c r="F55" s="227"/>
      <c r="G55" s="239"/>
      <c r="H55" s="228">
        <f>H53</f>
        <v>0</v>
      </c>
      <c r="I55" s="229"/>
      <c r="J55" s="245"/>
      <c r="K55" s="250"/>
      <c r="L55" s="231"/>
      <c r="M55" s="327"/>
      <c r="N55" s="328"/>
      <c r="O55" s="229"/>
      <c r="P55" s="255"/>
      <c r="Q55" s="259"/>
      <c r="R55" s="231"/>
      <c r="S55" s="327"/>
      <c r="T55" s="233"/>
    </row>
    <row r="56" ht="15">
      <c r="M56" s="198"/>
    </row>
    <row r="57" ht="15">
      <c r="M57" s="198"/>
    </row>
    <row r="58" ht="15">
      <c r="M58" s="198"/>
    </row>
    <row r="59" ht="15">
      <c r="M59" s="198"/>
    </row>
    <row r="60" ht="15">
      <c r="M60" s="198"/>
    </row>
    <row r="61" ht="15">
      <c r="M61" s="198"/>
    </row>
  </sheetData>
  <sheetProtection/>
  <mergeCells count="4">
    <mergeCell ref="J4:K4"/>
    <mergeCell ref="L6:N6"/>
    <mergeCell ref="R6:T6"/>
    <mergeCell ref="R7:T7"/>
  </mergeCells>
  <dataValidations count="6">
    <dataValidation type="whole" operator="lessThanOrEqual" allowBlank="1" showInputMessage="1" showErrorMessage="1" prompt="Dvojtečka se udělá sama, až napíšeš sekundy" sqref="M8:M9 M11:M12 M14:M15 M17:M18 M20:M21 M23:M24 M26:M27 M29:M30 M32:M33 M35:M36 M38:M39 M41:M42 M44:M45 M47:M48 M50:M51 M53:M54 S14 S8 S53 S50 S47 S44 S41 S38 S35 S32 S29 S26 S23 S20 S17 S11">
      <formula1>0</formula1>
    </dataValidation>
    <dataValidation type="whole" operator="lessThanOrEqual" allowBlank="1" showInputMessage="1" showErrorMessage="1" prompt="Tady je vzorec, nepiš sem" sqref="G8:G55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  <dataValidation type="whole" operator="lessThanOrEqual" allowBlank="1" showInputMessage="1" showErrorMessage="1" prompt="Sem nic nepiš" sqref="C1:L2 B1:B65536">
      <formula1>0</formula1>
    </dataValidation>
    <dataValidation type="whole" operator="lessThanOrEqual" allowBlank="1" showInputMessage="1" showErrorMessage="1" prompt="A sem taky nic nepiš" sqref="O1:T4">
      <formula1>0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5" r:id="rId1"/>
  <ignoredErrors>
    <ignoredError sqref="M8:M55 S8:S55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AC61"/>
  <sheetViews>
    <sheetView zoomScalePageLayoutView="0" workbookViewId="0" topLeftCell="A1">
      <selection activeCell="B1" sqref="B1:M2"/>
    </sheetView>
  </sheetViews>
  <sheetFormatPr defaultColWidth="9.140625" defaultRowHeight="15"/>
  <cols>
    <col min="1" max="1" width="1.1484375" style="178" customWidth="1"/>
    <col min="2" max="2" width="3.8515625" style="186" customWidth="1"/>
    <col min="3" max="3" width="0.71875" style="178" customWidth="1"/>
    <col min="4" max="4" width="1.7109375" style="178" customWidth="1"/>
    <col min="5" max="5" width="28.140625" style="178" customWidth="1"/>
    <col min="6" max="6" width="4.57421875" style="178" customWidth="1"/>
    <col min="7" max="7" width="6.7109375" style="193" customWidth="1"/>
    <col min="8" max="8" width="7.7109375" style="187" hidden="1" customWidth="1"/>
    <col min="9" max="9" width="0.71875" style="178" customWidth="1"/>
    <col min="10" max="11" width="6.7109375" style="188" customWidth="1"/>
    <col min="12" max="12" width="2.7109375" style="189" customWidth="1"/>
    <col min="13" max="13" width="1.1484375" style="193" customWidth="1"/>
    <col min="14" max="14" width="6.7109375" style="175" customWidth="1"/>
    <col min="15" max="16" width="6.7109375" style="178" customWidth="1"/>
    <col min="17" max="17" width="6.7109375" style="190" customWidth="1"/>
    <col min="18" max="18" width="2.7109375" style="189" customWidth="1"/>
    <col min="19" max="19" width="0.9921875" style="193" customWidth="1"/>
    <col min="20" max="20" width="6.7109375" style="175" customWidth="1"/>
    <col min="21" max="21" width="19.7109375" style="176" hidden="1" customWidth="1"/>
    <col min="22" max="22" width="0" style="176" hidden="1" customWidth="1"/>
    <col min="23" max="28" width="0" style="177" hidden="1" customWidth="1"/>
    <col min="29" max="29" width="1.7109375" style="177" hidden="1" customWidth="1"/>
    <col min="30" max="16384" width="9.140625" style="178" customWidth="1"/>
  </cols>
  <sheetData>
    <row r="1" spans="2:20" ht="15.75">
      <c r="B1" s="354" t="s">
        <v>117</v>
      </c>
      <c r="C1" s="355"/>
      <c r="D1" s="355"/>
      <c r="E1" s="355"/>
      <c r="F1" s="355"/>
      <c r="G1" s="356"/>
      <c r="H1" s="357"/>
      <c r="I1" s="355"/>
      <c r="J1" s="358"/>
      <c r="K1" s="358"/>
      <c r="L1" s="359"/>
      <c r="M1" s="360"/>
      <c r="O1" s="332" t="s">
        <v>118</v>
      </c>
      <c r="P1" s="333"/>
      <c r="Q1" s="334"/>
      <c r="R1" s="335"/>
      <c r="S1" s="332"/>
      <c r="T1" s="336"/>
    </row>
    <row r="2" spans="2:20" ht="15.75">
      <c r="B2" s="354" t="s">
        <v>119</v>
      </c>
      <c r="C2" s="361"/>
      <c r="D2" s="355"/>
      <c r="E2" s="355"/>
      <c r="F2" s="355"/>
      <c r="G2" s="356"/>
      <c r="H2" s="357"/>
      <c r="I2" s="355"/>
      <c r="J2" s="358"/>
      <c r="K2" s="358"/>
      <c r="L2" s="359"/>
      <c r="M2" s="360"/>
      <c r="O2" s="333" t="s">
        <v>120</v>
      </c>
      <c r="P2" s="333"/>
      <c r="Q2" s="334"/>
      <c r="R2" s="335"/>
      <c r="S2" s="332"/>
      <c r="T2" s="336"/>
    </row>
    <row r="3" spans="2:20" ht="15">
      <c r="B3" s="283" t="s">
        <v>121</v>
      </c>
      <c r="C3" s="282"/>
      <c r="D3" s="282"/>
      <c r="E3" s="179" t="s">
        <v>122</v>
      </c>
      <c r="F3" s="179"/>
      <c r="G3" s="194"/>
      <c r="H3" s="180"/>
      <c r="I3" s="179"/>
      <c r="J3" s="181"/>
      <c r="K3" s="181"/>
      <c r="L3" s="182"/>
      <c r="O3" s="337" t="s">
        <v>123</v>
      </c>
      <c r="P3" s="333"/>
      <c r="Q3" s="334"/>
      <c r="R3" s="335"/>
      <c r="S3" s="332"/>
      <c r="T3" s="336"/>
    </row>
    <row r="4" spans="2:29" s="179" customFormat="1" ht="15">
      <c r="B4" s="283" t="s">
        <v>124</v>
      </c>
      <c r="E4" s="278"/>
      <c r="G4" s="199" t="s">
        <v>125</v>
      </c>
      <c r="H4" s="180"/>
      <c r="I4" s="181"/>
      <c r="J4" s="633"/>
      <c r="K4" s="633"/>
      <c r="L4" s="182"/>
      <c r="M4" s="195"/>
      <c r="N4" s="279"/>
      <c r="O4" s="333" t="s">
        <v>126</v>
      </c>
      <c r="P4" s="337"/>
      <c r="Q4" s="334"/>
      <c r="R4" s="338"/>
      <c r="S4" s="332"/>
      <c r="T4" s="336"/>
      <c r="U4" s="280"/>
      <c r="V4" s="280"/>
      <c r="W4" s="281"/>
      <c r="X4" s="281"/>
      <c r="Y4" s="281"/>
      <c r="Z4" s="281"/>
      <c r="AA4" s="281"/>
      <c r="AB4" s="281"/>
      <c r="AC4" s="281"/>
    </row>
    <row r="5" ht="15">
      <c r="W5" s="177" t="s">
        <v>127</v>
      </c>
    </row>
    <row r="6" spans="2:29" ht="15">
      <c r="B6" s="210" t="s">
        <v>128</v>
      </c>
      <c r="C6" s="284"/>
      <c r="D6" s="284"/>
      <c r="E6" s="284" t="s">
        <v>129</v>
      </c>
      <c r="F6" s="314" t="s">
        <v>130</v>
      </c>
      <c r="G6" s="202" t="s">
        <v>131</v>
      </c>
      <c r="H6" s="286" t="s">
        <v>131</v>
      </c>
      <c r="I6" s="315"/>
      <c r="J6" s="316" t="s">
        <v>132</v>
      </c>
      <c r="K6" s="287" t="s">
        <v>133</v>
      </c>
      <c r="L6" s="634" t="s">
        <v>134</v>
      </c>
      <c r="M6" s="635"/>
      <c r="N6" s="636"/>
      <c r="O6" s="285" t="s">
        <v>135</v>
      </c>
      <c r="P6" s="314" t="s">
        <v>136</v>
      </c>
      <c r="Q6" s="288" t="s">
        <v>137</v>
      </c>
      <c r="R6" s="634" t="s">
        <v>138</v>
      </c>
      <c r="S6" s="635"/>
      <c r="T6" s="636"/>
      <c r="U6" s="196" t="s">
        <v>139</v>
      </c>
      <c r="V6" s="196" t="s">
        <v>140</v>
      </c>
      <c r="W6" s="177" t="s">
        <v>141</v>
      </c>
      <c r="X6" s="177" t="s">
        <v>142</v>
      </c>
      <c r="Y6" s="177" t="s">
        <v>143</v>
      </c>
      <c r="Z6" s="177" t="s">
        <v>135</v>
      </c>
      <c r="AA6" s="177" t="s">
        <v>136</v>
      </c>
      <c r="AB6" s="177" t="s">
        <v>137</v>
      </c>
      <c r="AC6" s="177" t="s">
        <v>138</v>
      </c>
    </row>
    <row r="7" spans="2:20" ht="15">
      <c r="B7" s="311"/>
      <c r="C7" s="295"/>
      <c r="D7" s="295"/>
      <c r="E7" s="295" t="s">
        <v>144</v>
      </c>
      <c r="F7" s="311" t="s">
        <v>145</v>
      </c>
      <c r="G7" s="207" t="s">
        <v>146</v>
      </c>
      <c r="H7" s="296" t="s">
        <v>146</v>
      </c>
      <c r="I7" s="317"/>
      <c r="J7" s="318" t="s">
        <v>147</v>
      </c>
      <c r="K7" s="297" t="s">
        <v>147</v>
      </c>
      <c r="L7" s="637" t="s">
        <v>148</v>
      </c>
      <c r="M7" s="638"/>
      <c r="N7" s="639"/>
      <c r="O7" s="293" t="s">
        <v>149</v>
      </c>
      <c r="P7" s="311" t="s">
        <v>149</v>
      </c>
      <c r="Q7" s="294" t="s">
        <v>150</v>
      </c>
      <c r="R7" s="640" t="s">
        <v>151</v>
      </c>
      <c r="S7" s="641"/>
      <c r="T7" s="642"/>
    </row>
    <row r="8" spans="2:29" ht="15">
      <c r="B8" s="213">
        <f>IF(H8=0,"","1.")</f>
      </c>
      <c r="C8" s="218"/>
      <c r="D8" s="218"/>
      <c r="E8" s="218"/>
      <c r="F8" s="253"/>
      <c r="G8" s="223">
        <f>IF(H8=0,"",H8)</f>
      </c>
      <c r="H8" s="217">
        <f>SUM(W8:AB9)+AC8</f>
        <v>0</v>
      </c>
      <c r="I8" s="216"/>
      <c r="J8" s="242"/>
      <c r="K8" s="219"/>
      <c r="L8" s="320"/>
      <c r="M8" s="326">
        <f>IF(N8=0,"",":")</f>
      </c>
      <c r="N8" s="222"/>
      <c r="O8" s="224"/>
      <c r="P8" s="254"/>
      <c r="Q8" s="221"/>
      <c r="R8" s="320"/>
      <c r="S8" s="326">
        <f>IF(T8=0,"",":")</f>
      </c>
      <c r="T8" s="222"/>
      <c r="U8" s="176">
        <f>L8*60+N8</f>
        <v>0</v>
      </c>
      <c r="V8" s="176">
        <f>R8*60+T8</f>
        <v>0</v>
      </c>
      <c r="W8" s="197">
        <f>IF(J8&gt;0,(INT(POWER(18-J8,1.81)*25.4347)),0)</f>
        <v>0</v>
      </c>
      <c r="X8" s="197">
        <f>IF(K8&gt;0,(INT(POWER(82-K8,1.81)*1.53775)),0)</f>
        <v>0</v>
      </c>
      <c r="Y8" s="197">
        <f>IF(N8&gt;0,(INT(POWER(480-U8,1.85)*0.03768)),0)</f>
        <v>0</v>
      </c>
      <c r="Z8" s="197">
        <f>IF(O8&gt;0,(INT(POWER(O8-75,1.42)*0.8465)),0)</f>
        <v>0</v>
      </c>
      <c r="AA8" s="197">
        <f>IF(P8&gt;0,(INT(POWER(P8-220,1.4)*0.14354)),0)</f>
        <v>0</v>
      </c>
      <c r="AB8" s="197">
        <f>IF(Q8&gt;0,(INT(POWER(Q8-1.5,1.05)*51.39)),0)</f>
        <v>0</v>
      </c>
      <c r="AC8" s="197">
        <f>IF(T8&gt;0,(INT(POWER(305.5-V8,1.85)*0.08713)),0)</f>
        <v>0</v>
      </c>
    </row>
    <row r="9" spans="2:28" ht="15">
      <c r="B9" s="312"/>
      <c r="C9" s="218"/>
      <c r="D9" s="218"/>
      <c r="E9" s="218"/>
      <c r="F9" s="253"/>
      <c r="G9" s="289"/>
      <c r="H9" s="225">
        <f>H8</f>
        <v>0</v>
      </c>
      <c r="I9" s="216"/>
      <c r="J9" s="242"/>
      <c r="K9" s="219"/>
      <c r="L9" s="320"/>
      <c r="M9" s="326">
        <f>IF(N9=0,"",":")</f>
      </c>
      <c r="N9" s="222"/>
      <c r="O9" s="224"/>
      <c r="P9" s="254"/>
      <c r="Q9" s="221"/>
      <c r="R9" s="320"/>
      <c r="S9" s="326">
        <f>IF(T9=0,"",":")</f>
      </c>
      <c r="T9" s="222"/>
      <c r="U9" s="176">
        <f>L9*60+N9</f>
        <v>0</v>
      </c>
      <c r="W9" s="197">
        <f>IF(J9&gt;0,(INT(POWER(18-J9,1.81)*25.4347)),0)</f>
        <v>0</v>
      </c>
      <c r="X9" s="197">
        <f>IF(K9&gt;0,(INT(POWER(82-K9,1.81)*1.53775)),0)</f>
        <v>0</v>
      </c>
      <c r="Y9" s="197">
        <f>IF(N9&gt;0,(INT(POWER(480-U9,1.85)*0.03768)),0)</f>
        <v>0</v>
      </c>
      <c r="Z9" s="197">
        <f>IF(O9&gt;0,(INT(POWER(O9-75,1.42)*0.8465)),0)</f>
        <v>0</v>
      </c>
      <c r="AA9" s="197">
        <f>IF(P9&gt;0,(INT(POWER(P9-220,1.4)*0.14354)),0)</f>
        <v>0</v>
      </c>
      <c r="AB9" s="197">
        <f>IF(Q9&gt;0,(INT(POWER(Q9-1.5,1.05)*51.39)),0)</f>
        <v>0</v>
      </c>
    </row>
    <row r="10" spans="2:20" ht="15">
      <c r="B10" s="312"/>
      <c r="C10" s="218"/>
      <c r="D10" s="218"/>
      <c r="E10" s="218"/>
      <c r="F10" s="253"/>
      <c r="G10" s="289"/>
      <c r="H10" s="225">
        <f>H8</f>
        <v>0</v>
      </c>
      <c r="I10" s="216"/>
      <c r="J10" s="242"/>
      <c r="K10" s="219"/>
      <c r="L10" s="320"/>
      <c r="M10" s="324"/>
      <c r="N10" s="222"/>
      <c r="O10" s="218"/>
      <c r="P10" s="253"/>
      <c r="Q10" s="221"/>
      <c r="R10" s="320"/>
      <c r="S10" s="324"/>
      <c r="T10" s="222"/>
    </row>
    <row r="11" spans="2:29" ht="15">
      <c r="B11" s="266">
        <f>IF(H11=0,"","2.")</f>
      </c>
      <c r="C11" s="267"/>
      <c r="D11" s="267"/>
      <c r="E11" s="267"/>
      <c r="F11" s="276"/>
      <c r="G11" s="298">
        <f>IF(H11=0,"",H11)</f>
      </c>
      <c r="H11" s="271">
        <f>SUM(W11:AB12)+AC11</f>
        <v>0</v>
      </c>
      <c r="I11" s="269"/>
      <c r="J11" s="319"/>
      <c r="K11" s="299"/>
      <c r="L11" s="321"/>
      <c r="M11" s="329">
        <f>IF(N11=0,"",":")</f>
      </c>
      <c r="N11" s="275"/>
      <c r="O11" s="300"/>
      <c r="P11" s="323"/>
      <c r="Q11" s="301"/>
      <c r="R11" s="321"/>
      <c r="S11" s="329">
        <f>IF(T11=0,"",":")</f>
      </c>
      <c r="T11" s="275"/>
      <c r="U11" s="176">
        <f>L11*60+N11</f>
        <v>0</v>
      </c>
      <c r="V11" s="176">
        <f>R11*60+T11</f>
        <v>0</v>
      </c>
      <c r="W11" s="197">
        <f>IF(J11&gt;0,(INT(POWER(18-J11,1.81)*25.4347)),0)</f>
        <v>0</v>
      </c>
      <c r="X11" s="197">
        <f>IF(K11&gt;0,(INT(POWER(82-K11,1.81)*1.53775)),0)</f>
        <v>0</v>
      </c>
      <c r="Y11" s="197">
        <f>IF(N11&gt;0,(INT(POWER(480-U11,1.85)*0.03768)),0)</f>
        <v>0</v>
      </c>
      <c r="Z11" s="197">
        <f>IF(O11&gt;0,(INT(POWER(O11-75,1.42)*0.8465)),0)</f>
        <v>0</v>
      </c>
      <c r="AA11" s="197">
        <f>IF(P11&gt;0,(INT(POWER(P11-220,1.4)*0.14354)),0)</f>
        <v>0</v>
      </c>
      <c r="AB11" s="197">
        <f>IF(Q11&gt;0,(INT(POWER(Q11-1.5,1.05)*51.39)),0)</f>
        <v>0</v>
      </c>
      <c r="AC11" s="197">
        <f>IF(T11&gt;0,(INT(POWER(305.5-V11,1.85)*0.08713)),0)</f>
        <v>0</v>
      </c>
    </row>
    <row r="12" spans="2:28" ht="15">
      <c r="B12" s="312"/>
      <c r="C12" s="218"/>
      <c r="D12" s="218"/>
      <c r="E12" s="218"/>
      <c r="F12" s="253"/>
      <c r="G12" s="289"/>
      <c r="H12" s="225">
        <f>H11</f>
        <v>0</v>
      </c>
      <c r="I12" s="216"/>
      <c r="J12" s="244"/>
      <c r="K12" s="226"/>
      <c r="L12" s="320"/>
      <c r="M12" s="326">
        <f>IF(N12=0,"",":")</f>
      </c>
      <c r="N12" s="222"/>
      <c r="O12" s="224"/>
      <c r="P12" s="254"/>
      <c r="Q12" s="221"/>
      <c r="R12" s="320"/>
      <c r="S12" s="326">
        <f>IF(T12=0,"",":")</f>
      </c>
      <c r="T12" s="222"/>
      <c r="U12" s="176">
        <f>L12*60+N12</f>
        <v>0</v>
      </c>
      <c r="W12" s="197">
        <f>IF(J12&gt;0,(INT(POWER(18-J12,1.81)*25.4347)),0)</f>
        <v>0</v>
      </c>
      <c r="X12" s="197">
        <f>IF(K12&gt;0,(INT(POWER(82-K12,1.81)*1.53775)),0)</f>
        <v>0</v>
      </c>
      <c r="Y12" s="197">
        <f>IF(N12&gt;0,(INT(POWER(480-U12,1.85)*0.03768)),0)</f>
        <v>0</v>
      </c>
      <c r="Z12" s="197">
        <f>IF(O12&gt;0,(INT(POWER(O12-75,1.42)*0.8465)),0)</f>
        <v>0</v>
      </c>
      <c r="AA12" s="197">
        <f>IF(P12&gt;0,(INT(POWER(P12-220,1.4)*0.14354)),0)</f>
        <v>0</v>
      </c>
      <c r="AB12" s="197">
        <f>IF(Q12&gt;0,(INT(POWER(Q12-1.5,1.05)*51.39)),0)</f>
        <v>0</v>
      </c>
    </row>
    <row r="13" spans="2:20" ht="15">
      <c r="B13" s="313"/>
      <c r="C13" s="229"/>
      <c r="D13" s="229"/>
      <c r="E13" s="229"/>
      <c r="F13" s="255"/>
      <c r="G13" s="292"/>
      <c r="H13" s="228">
        <f>H11</f>
        <v>0</v>
      </c>
      <c r="I13" s="227"/>
      <c r="J13" s="245"/>
      <c r="K13" s="230"/>
      <c r="L13" s="322"/>
      <c r="M13" s="327"/>
      <c r="N13" s="233"/>
      <c r="O13" s="229"/>
      <c r="P13" s="255"/>
      <c r="Q13" s="232"/>
      <c r="R13" s="322"/>
      <c r="S13" s="327"/>
      <c r="T13" s="233"/>
    </row>
    <row r="14" spans="2:29" ht="15">
      <c r="B14" s="213">
        <f>IF(H14=0,"","3.")</f>
      </c>
      <c r="C14" s="218"/>
      <c r="D14" s="218"/>
      <c r="E14" s="218"/>
      <c r="F14" s="253"/>
      <c r="G14" s="223">
        <f>IF(H14=0,"",H14)</f>
      </c>
      <c r="H14" s="217">
        <f>SUM(W14:AB15)+AC14</f>
        <v>0</v>
      </c>
      <c r="I14" s="216"/>
      <c r="J14" s="242"/>
      <c r="K14" s="219"/>
      <c r="L14" s="320"/>
      <c r="M14" s="326">
        <f>IF(N14=0,"",":")</f>
      </c>
      <c r="N14" s="222"/>
      <c r="O14" s="224"/>
      <c r="P14" s="254"/>
      <c r="Q14" s="221"/>
      <c r="R14" s="320"/>
      <c r="S14" s="326">
        <f>IF(T14=0,"",":")</f>
      </c>
      <c r="T14" s="222"/>
      <c r="U14" s="176">
        <f>L14*60+N14</f>
        <v>0</v>
      </c>
      <c r="V14" s="176">
        <f>R14*60+T14</f>
        <v>0</v>
      </c>
      <c r="W14" s="197">
        <f>IF(J14&gt;0,(INT(POWER(18-J14,1.81)*25.4347)),0)</f>
        <v>0</v>
      </c>
      <c r="X14" s="197">
        <f>IF(K14&gt;0,(INT(POWER(82-K14,1.81)*1.53775)),0)</f>
        <v>0</v>
      </c>
      <c r="Y14" s="197">
        <f>IF(N14&gt;0,(INT(POWER(480-U14,1.85)*0.03768)),0)</f>
        <v>0</v>
      </c>
      <c r="Z14" s="197">
        <f>IF(O14&gt;0,(INT(POWER(O14-75,1.42)*0.8465)),0)</f>
        <v>0</v>
      </c>
      <c r="AA14" s="197">
        <f>IF(P14&gt;0,(INT(POWER(P14-220,1.4)*0.14354)),0)</f>
        <v>0</v>
      </c>
      <c r="AB14" s="197">
        <f>IF(Q14&gt;0,(INT(POWER(Q14-1.5,1.05)*51.39)),0)</f>
        <v>0</v>
      </c>
      <c r="AC14" s="197">
        <f>IF(T14&gt;0,(INT(POWER(305.5-V14,1.85)*0.08713)),0)</f>
        <v>0</v>
      </c>
    </row>
    <row r="15" spans="2:28" ht="15">
      <c r="B15" s="312"/>
      <c r="C15" s="218"/>
      <c r="D15" s="218"/>
      <c r="E15" s="218"/>
      <c r="F15" s="253"/>
      <c r="G15" s="289"/>
      <c r="H15" s="225">
        <f>H14</f>
        <v>0</v>
      </c>
      <c r="I15" s="216"/>
      <c r="J15" s="242"/>
      <c r="K15" s="219"/>
      <c r="L15" s="320"/>
      <c r="M15" s="326">
        <f>IF(N15=0,"",":")</f>
      </c>
      <c r="N15" s="222"/>
      <c r="O15" s="224"/>
      <c r="P15" s="254"/>
      <c r="Q15" s="221"/>
      <c r="R15" s="320"/>
      <c r="S15" s="326">
        <f>IF(T15=0,"",":")</f>
      </c>
      <c r="T15" s="222"/>
      <c r="U15" s="176">
        <f>L15*60+N15</f>
        <v>0</v>
      </c>
      <c r="W15" s="197">
        <f>IF(J15&gt;0,(INT(POWER(18-J15,1.81)*25.4347)),0)</f>
        <v>0</v>
      </c>
      <c r="X15" s="197">
        <f>IF(K15&gt;0,(INT(POWER(82-K15,1.81)*1.53775)),0)</f>
        <v>0</v>
      </c>
      <c r="Y15" s="197">
        <f>IF(N15&gt;0,(INT(POWER(480-U15,1.85)*0.03768)),0)</f>
        <v>0</v>
      </c>
      <c r="Z15" s="197">
        <f>IF(O15&gt;0,(INT(POWER(O15-75,1.42)*0.8465)),0)</f>
        <v>0</v>
      </c>
      <c r="AA15" s="197">
        <f>IF(P15&gt;0,(INT(POWER(P15-220,1.4)*0.14354)),0)</f>
        <v>0</v>
      </c>
      <c r="AB15" s="197">
        <f>IF(Q15&gt;0,(INT(POWER(Q15-1.5,1.05)*51.39)),0)</f>
        <v>0</v>
      </c>
    </row>
    <row r="16" spans="2:20" ht="15">
      <c r="B16" s="312"/>
      <c r="C16" s="218"/>
      <c r="D16" s="218"/>
      <c r="E16" s="218"/>
      <c r="F16" s="253"/>
      <c r="G16" s="289"/>
      <c r="H16" s="225">
        <f>H14</f>
        <v>0</v>
      </c>
      <c r="I16" s="216"/>
      <c r="J16" s="242"/>
      <c r="K16" s="219"/>
      <c r="L16" s="320"/>
      <c r="M16" s="324"/>
      <c r="N16" s="222"/>
      <c r="O16" s="218"/>
      <c r="P16" s="253"/>
      <c r="Q16" s="221"/>
      <c r="R16" s="320"/>
      <c r="S16" s="324"/>
      <c r="T16" s="222"/>
    </row>
    <row r="17" spans="2:29" ht="15">
      <c r="B17" s="266">
        <f>IF(H17=0,"","4.")</f>
      </c>
      <c r="C17" s="267"/>
      <c r="D17" s="267"/>
      <c r="E17" s="267"/>
      <c r="F17" s="276"/>
      <c r="G17" s="298">
        <f>IF(H17=0,"",H17)</f>
      </c>
      <c r="H17" s="271">
        <f>SUM(W17:AB18)+AC17</f>
        <v>0</v>
      </c>
      <c r="I17" s="269"/>
      <c r="J17" s="272"/>
      <c r="K17" s="302"/>
      <c r="L17" s="321"/>
      <c r="M17" s="329">
        <f>IF(N17=0,"",":")</f>
      </c>
      <c r="N17" s="275"/>
      <c r="O17" s="300"/>
      <c r="P17" s="323"/>
      <c r="Q17" s="301"/>
      <c r="R17" s="321"/>
      <c r="S17" s="329">
        <f>IF(T17=0,"",":")</f>
      </c>
      <c r="T17" s="275"/>
      <c r="U17" s="176">
        <f>L17*60+N17</f>
        <v>0</v>
      </c>
      <c r="V17" s="176">
        <f>R17*60+T17</f>
        <v>0</v>
      </c>
      <c r="W17" s="197">
        <f>IF(J17&gt;0,(INT(POWER(18-J17,1.81)*25.4347)),0)</f>
        <v>0</v>
      </c>
      <c r="X17" s="197">
        <f>IF(K17&gt;0,(INT(POWER(82-K17,1.81)*1.53775)),0)</f>
        <v>0</v>
      </c>
      <c r="Y17" s="197">
        <f>IF(N17&gt;0,(INT(POWER(480-U17,1.85)*0.03768)),0)</f>
        <v>0</v>
      </c>
      <c r="Z17" s="197">
        <f>IF(O17&gt;0,(INT(POWER(O17-75,1.42)*0.8465)),0)</f>
        <v>0</v>
      </c>
      <c r="AA17" s="197">
        <f>IF(P17&gt;0,(INT(POWER(P17-220,1.4)*0.14354)),0)</f>
        <v>0</v>
      </c>
      <c r="AB17" s="197">
        <f>IF(Q17&gt;0,(INT(POWER(Q17-1.5,1.05)*51.39)),0)</f>
        <v>0</v>
      </c>
      <c r="AC17" s="197">
        <f>IF(T17&gt;0,(INT(POWER(305.5-V17,1.85)*0.08713)),0)</f>
        <v>0</v>
      </c>
    </row>
    <row r="18" spans="2:28" ht="15">
      <c r="B18" s="312"/>
      <c r="C18" s="218"/>
      <c r="D18" s="218"/>
      <c r="E18" s="218"/>
      <c r="F18" s="253"/>
      <c r="G18" s="289"/>
      <c r="H18" s="225">
        <f>H17</f>
        <v>0</v>
      </c>
      <c r="I18" s="216"/>
      <c r="J18" s="242"/>
      <c r="K18" s="219"/>
      <c r="L18" s="320"/>
      <c r="M18" s="326">
        <f>IF(N18=0,"",":")</f>
      </c>
      <c r="N18" s="222"/>
      <c r="O18" s="224"/>
      <c r="P18" s="254"/>
      <c r="Q18" s="221"/>
      <c r="R18" s="320"/>
      <c r="S18" s="326">
        <f>IF(T18=0,"",":")</f>
      </c>
      <c r="T18" s="222"/>
      <c r="U18" s="176">
        <f>L18*60+N18</f>
        <v>0</v>
      </c>
      <c r="W18" s="197">
        <f>IF(J18&gt;0,(INT(POWER(18-J18,1.81)*25.4347)),0)</f>
        <v>0</v>
      </c>
      <c r="X18" s="197">
        <f>IF(K18&gt;0,(INT(POWER(82-K18,1.81)*1.53775)),0)</f>
        <v>0</v>
      </c>
      <c r="Y18" s="197">
        <f>IF(N18&gt;0,(INT(POWER(480-U18,1.85)*0.03768)),0)</f>
        <v>0</v>
      </c>
      <c r="Z18" s="197">
        <f>IF(O18&gt;0,(INT(POWER(O18-75,1.42)*0.8465)),0)</f>
        <v>0</v>
      </c>
      <c r="AA18" s="197">
        <f>IF(P18&gt;0,(INT(POWER(P18-220,1.4)*0.14354)),0)</f>
        <v>0</v>
      </c>
      <c r="AB18" s="197">
        <f>IF(Q18&gt;0,(INT(POWER(Q18-1.5,1.05)*51.39)),0)</f>
        <v>0</v>
      </c>
    </row>
    <row r="19" spans="2:20" ht="15">
      <c r="B19" s="313"/>
      <c r="C19" s="229"/>
      <c r="D19" s="229"/>
      <c r="E19" s="229"/>
      <c r="F19" s="255"/>
      <c r="G19" s="292"/>
      <c r="H19" s="228">
        <f>H17</f>
        <v>0</v>
      </c>
      <c r="I19" s="227"/>
      <c r="J19" s="245"/>
      <c r="K19" s="230"/>
      <c r="L19" s="322"/>
      <c r="M19" s="327"/>
      <c r="N19" s="233"/>
      <c r="O19" s="229"/>
      <c r="P19" s="255"/>
      <c r="Q19" s="232"/>
      <c r="R19" s="322"/>
      <c r="S19" s="327"/>
      <c r="T19" s="233"/>
    </row>
    <row r="20" spans="2:29" ht="15">
      <c r="B20" s="213">
        <f>IF(H20=0,"","5.")</f>
      </c>
      <c r="C20" s="218"/>
      <c r="D20" s="218"/>
      <c r="E20" s="290"/>
      <c r="F20" s="253"/>
      <c r="G20" s="223">
        <f>IF(H20=0,"",H20)</f>
      </c>
      <c r="H20" s="217">
        <f>SUM(W20:AB21)+AC20</f>
        <v>0</v>
      </c>
      <c r="I20" s="216"/>
      <c r="J20" s="242"/>
      <c r="K20" s="219"/>
      <c r="L20" s="320"/>
      <c r="M20" s="326">
        <f>IF(N20=0,"",":")</f>
      </c>
      <c r="N20" s="222"/>
      <c r="O20" s="224"/>
      <c r="P20" s="254"/>
      <c r="Q20" s="221"/>
      <c r="R20" s="320"/>
      <c r="S20" s="326">
        <f>IF(T20=0,"",":")</f>
      </c>
      <c r="T20" s="222"/>
      <c r="U20" s="176">
        <f>L20*60+N20</f>
        <v>0</v>
      </c>
      <c r="V20" s="176">
        <f>R20*60+T20</f>
        <v>0</v>
      </c>
      <c r="W20" s="197">
        <f>IF(J20&gt;0,(INT(POWER(18-J20,1.81)*25.4347)),0)</f>
        <v>0</v>
      </c>
      <c r="X20" s="197">
        <f>IF(K20&gt;0,(INT(POWER(82-K20,1.81)*1.53775)),0)</f>
        <v>0</v>
      </c>
      <c r="Y20" s="197">
        <f>IF(N20&gt;0,(INT(POWER(480-U20,1.85)*0.03768)),0)</f>
        <v>0</v>
      </c>
      <c r="Z20" s="197">
        <f>IF(O20&gt;0,(INT(POWER(O20-75,1.42)*0.8465)),0)</f>
        <v>0</v>
      </c>
      <c r="AA20" s="197">
        <f>IF(P20&gt;0,(INT(POWER(P20-220,1.4)*0.14354)),0)</f>
        <v>0</v>
      </c>
      <c r="AB20" s="197">
        <f>IF(Q20&gt;0,(INT(POWER(Q20-1.5,1.05)*51.39)),0)</f>
        <v>0</v>
      </c>
      <c r="AC20" s="197">
        <f>IF(T20&gt;0,(INT(POWER(305.5-V20,1.85)*0.08713)),0)</f>
        <v>0</v>
      </c>
    </row>
    <row r="21" spans="2:28" ht="15">
      <c r="B21" s="312"/>
      <c r="C21" s="218"/>
      <c r="D21" s="218"/>
      <c r="E21" s="218"/>
      <c r="F21" s="253"/>
      <c r="G21" s="289"/>
      <c r="H21" s="225">
        <f>H20</f>
        <v>0</v>
      </c>
      <c r="I21" s="216"/>
      <c r="J21" s="242"/>
      <c r="K21" s="219"/>
      <c r="L21" s="320"/>
      <c r="M21" s="326">
        <f>IF(N21=0,"",":")</f>
      </c>
      <c r="N21" s="222"/>
      <c r="O21" s="224"/>
      <c r="P21" s="254"/>
      <c r="Q21" s="221"/>
      <c r="R21" s="320"/>
      <c r="S21" s="326"/>
      <c r="T21" s="222"/>
      <c r="U21" s="176">
        <f>L21*60+N21</f>
        <v>0</v>
      </c>
      <c r="W21" s="197">
        <f>IF(J21&gt;0,(INT(POWER(18-J21,1.81)*25.4347)),0)</f>
        <v>0</v>
      </c>
      <c r="X21" s="197">
        <f>IF(K21&gt;0,(INT(POWER(82-K21,1.81)*1.53775)),0)</f>
        <v>0</v>
      </c>
      <c r="Y21" s="197">
        <f>IF(N21&gt;0,(INT(POWER(480-U21,1.85)*0.03768)),0)</f>
        <v>0</v>
      </c>
      <c r="Z21" s="197">
        <f>IF(O21&gt;0,(INT(POWER(O21-75,1.42)*0.8465)),0)</f>
        <v>0</v>
      </c>
      <c r="AA21" s="197">
        <f>IF(P21&gt;0,(INT(POWER(P21-220,1.4)*0.14354)),0)</f>
        <v>0</v>
      </c>
      <c r="AB21" s="197">
        <f>IF(Q21&gt;0,(INT(POWER(Q21-1.5,1.05)*51.39)),0)</f>
        <v>0</v>
      </c>
    </row>
    <row r="22" spans="2:20" ht="15">
      <c r="B22" s="312"/>
      <c r="C22" s="218"/>
      <c r="D22" s="218"/>
      <c r="E22" s="218"/>
      <c r="F22" s="253"/>
      <c r="G22" s="289"/>
      <c r="H22" s="225">
        <f>H20</f>
        <v>0</v>
      </c>
      <c r="I22" s="216"/>
      <c r="J22" s="242"/>
      <c r="K22" s="219"/>
      <c r="L22" s="320"/>
      <c r="M22" s="324"/>
      <c r="N22" s="222"/>
      <c r="O22" s="218"/>
      <c r="P22" s="253"/>
      <c r="Q22" s="221"/>
      <c r="R22" s="320"/>
      <c r="S22" s="326"/>
      <c r="T22" s="222"/>
    </row>
    <row r="23" spans="2:29" ht="15">
      <c r="B23" s="266">
        <f>IF(H23=0,"","6.")</f>
      </c>
      <c r="C23" s="267"/>
      <c r="D23" s="267"/>
      <c r="E23" s="267"/>
      <c r="F23" s="276"/>
      <c r="G23" s="298">
        <f>IF(H23=0,"",H23)</f>
      </c>
      <c r="H23" s="271">
        <f>SUM(W23:AB24)+AC23</f>
        <v>0</v>
      </c>
      <c r="I23" s="269"/>
      <c r="J23" s="319"/>
      <c r="K23" s="299"/>
      <c r="L23" s="321"/>
      <c r="M23" s="329">
        <f>IF(N23=0,"",":")</f>
      </c>
      <c r="N23" s="275"/>
      <c r="O23" s="300"/>
      <c r="P23" s="323"/>
      <c r="Q23" s="301"/>
      <c r="R23" s="321"/>
      <c r="S23" s="329">
        <f>IF(T23=0,"",":")</f>
      </c>
      <c r="T23" s="275"/>
      <c r="U23" s="176">
        <f>L23*60+N23</f>
        <v>0</v>
      </c>
      <c r="V23" s="176">
        <f>R23*60+T23</f>
        <v>0</v>
      </c>
      <c r="W23" s="197">
        <f>IF(J23&gt;0,(INT(POWER(18-J23,1.81)*25.4347)),0)</f>
        <v>0</v>
      </c>
      <c r="X23" s="197">
        <f>IF(K23&gt;0,(INT(POWER(82-K23,1.81)*1.53775)),0)</f>
        <v>0</v>
      </c>
      <c r="Y23" s="197">
        <f>IF(N23&gt;0,(INT(POWER(480-U23,1.85)*0.03768)),0)</f>
        <v>0</v>
      </c>
      <c r="Z23" s="197">
        <f>IF(O23&gt;0,(INT(POWER(O23-75,1.42)*0.8465)),0)</f>
        <v>0</v>
      </c>
      <c r="AA23" s="197">
        <f>IF(P23&gt;0,(INT(POWER(P23-220,1.4)*0.14354)),0)</f>
        <v>0</v>
      </c>
      <c r="AB23" s="197">
        <f>IF(Q23&gt;0,(INT(POWER(Q23-1.5,1.05)*51.39)),0)</f>
        <v>0</v>
      </c>
      <c r="AC23" s="197">
        <f>IF(T23&gt;0,(INT(POWER(305.5-V23,1.85)*0.08713)),0)</f>
        <v>0</v>
      </c>
    </row>
    <row r="24" spans="2:28" ht="15">
      <c r="B24" s="312"/>
      <c r="C24" s="218"/>
      <c r="D24" s="218"/>
      <c r="E24" s="218"/>
      <c r="F24" s="253"/>
      <c r="G24" s="289"/>
      <c r="H24" s="225">
        <f>H23</f>
        <v>0</v>
      </c>
      <c r="I24" s="216"/>
      <c r="J24" s="244"/>
      <c r="K24" s="226"/>
      <c r="L24" s="320"/>
      <c r="M24" s="326">
        <f>IF(N24=0,"",":")</f>
      </c>
      <c r="N24" s="222"/>
      <c r="O24" s="224"/>
      <c r="P24" s="254"/>
      <c r="Q24" s="221"/>
      <c r="R24" s="320"/>
      <c r="S24" s="326">
        <f>IF(T24=0,"",":")</f>
      </c>
      <c r="T24" s="222"/>
      <c r="U24" s="176">
        <f>L24*60+N24</f>
        <v>0</v>
      </c>
      <c r="W24" s="197">
        <f>IF(J24&gt;0,(INT(POWER(18-J24,1.81)*25.4347)),0)</f>
        <v>0</v>
      </c>
      <c r="X24" s="197">
        <f>IF(K24&gt;0,(INT(POWER(82-K24,1.81)*1.53775)),0)</f>
        <v>0</v>
      </c>
      <c r="Y24" s="197">
        <f>IF(N24&gt;0,(INT(POWER(480-U24,1.85)*0.03768)),0)</f>
        <v>0</v>
      </c>
      <c r="Z24" s="197">
        <f>IF(O24&gt;0,(INT(POWER(O24-75,1.42)*0.8465)),0)</f>
        <v>0</v>
      </c>
      <c r="AA24" s="197">
        <f>IF(P24&gt;0,(INT(POWER(P24-220,1.4)*0.14354)),0)</f>
        <v>0</v>
      </c>
      <c r="AB24" s="197">
        <f>IF(Q24&gt;0,(INT(POWER(Q24-1.5,1.05)*51.39)),0)</f>
        <v>0</v>
      </c>
    </row>
    <row r="25" spans="2:20" ht="15">
      <c r="B25" s="313"/>
      <c r="C25" s="229"/>
      <c r="D25" s="229"/>
      <c r="E25" s="229"/>
      <c r="F25" s="255"/>
      <c r="G25" s="292"/>
      <c r="H25" s="228">
        <f>H24</f>
        <v>0</v>
      </c>
      <c r="I25" s="227"/>
      <c r="J25" s="262"/>
      <c r="K25" s="303"/>
      <c r="L25" s="322"/>
      <c r="M25" s="327"/>
      <c r="N25" s="233"/>
      <c r="O25" s="264"/>
      <c r="P25" s="265"/>
      <c r="Q25" s="232"/>
      <c r="R25" s="322"/>
      <c r="S25" s="327"/>
      <c r="T25" s="233"/>
    </row>
    <row r="26" spans="2:29" ht="15">
      <c r="B26" s="213">
        <f>IF(H26=0,"","7.")</f>
      </c>
      <c r="C26" s="218"/>
      <c r="D26" s="218"/>
      <c r="E26" s="291"/>
      <c r="F26" s="253"/>
      <c r="G26" s="223">
        <f>IF(H26=0,"",H26)</f>
      </c>
      <c r="H26" s="217">
        <f>SUM(W26:AB27)+AC26</f>
        <v>0</v>
      </c>
      <c r="I26" s="216"/>
      <c r="J26" s="244"/>
      <c r="K26" s="226"/>
      <c r="L26" s="320"/>
      <c r="M26" s="326">
        <f>IF(N26=0,"",":")</f>
      </c>
      <c r="N26" s="222"/>
      <c r="O26" s="224"/>
      <c r="P26" s="254"/>
      <c r="Q26" s="221"/>
      <c r="R26" s="320"/>
      <c r="S26" s="326">
        <f>IF(T26=0,"",":")</f>
      </c>
      <c r="T26" s="222"/>
      <c r="U26" s="176">
        <f>L26*60+N26</f>
        <v>0</v>
      </c>
      <c r="V26" s="176">
        <f>R26*60+T26</f>
        <v>0</v>
      </c>
      <c r="W26" s="197">
        <f>IF(J26&gt;0,(INT(POWER(18-J26,1.81)*25.4347)),0)</f>
        <v>0</v>
      </c>
      <c r="X26" s="197">
        <f>IF(K26&gt;0,(INT(POWER(82-K26,1.81)*1.53775)),0)</f>
        <v>0</v>
      </c>
      <c r="Y26" s="197">
        <f>IF(N26&gt;0,(INT(POWER(480-U26,1.85)*0.03768)),0)</f>
        <v>0</v>
      </c>
      <c r="Z26" s="197">
        <f>IF(O26&gt;0,(INT(POWER(O26-75,1.42)*0.8465)),0)</f>
        <v>0</v>
      </c>
      <c r="AA26" s="197">
        <f>IF(P26&gt;0,(INT(POWER(P26-220,1.4)*0.14354)),0)</f>
        <v>0</v>
      </c>
      <c r="AB26" s="197">
        <f>IF(Q26&gt;0,(INT(POWER(Q26-1.5,1.05)*51.39)),0)</f>
        <v>0</v>
      </c>
      <c r="AC26" s="197">
        <f>IF(T26&gt;0,(INT(POWER(305.5-V26,1.85)*0.08713)),0)</f>
        <v>0</v>
      </c>
    </row>
    <row r="27" spans="2:28" ht="15">
      <c r="B27" s="312"/>
      <c r="C27" s="218"/>
      <c r="D27" s="218"/>
      <c r="E27" s="218"/>
      <c r="F27" s="253"/>
      <c r="G27" s="289"/>
      <c r="H27" s="225">
        <f>H26</f>
        <v>0</v>
      </c>
      <c r="I27" s="216"/>
      <c r="J27" s="244"/>
      <c r="K27" s="226"/>
      <c r="L27" s="320"/>
      <c r="M27" s="326">
        <f>IF(N27=0,"",":")</f>
      </c>
      <c r="N27" s="222"/>
      <c r="O27" s="224"/>
      <c r="P27" s="254"/>
      <c r="Q27" s="221"/>
      <c r="R27" s="320"/>
      <c r="S27" s="326">
        <f>IF(T27=0,"",":")</f>
      </c>
      <c r="T27" s="222"/>
      <c r="U27" s="176">
        <f>L27*60+N27</f>
        <v>0</v>
      </c>
      <c r="W27" s="197">
        <f>IF(J27&gt;0,(INT(POWER(18-J27,1.81)*25.4347)),0)</f>
        <v>0</v>
      </c>
      <c r="X27" s="197">
        <f>IF(K27&gt;0,(INT(POWER(82-K27,1.81)*1.53775)),0)</f>
        <v>0</v>
      </c>
      <c r="Y27" s="197">
        <f>IF(N27&gt;0,(INT(POWER(480-U27,1.85)*0.03768)),0)</f>
        <v>0</v>
      </c>
      <c r="Z27" s="197">
        <f>IF(O27&gt;0,(INT(POWER(O27-75,1.42)*0.8465)),0)</f>
        <v>0</v>
      </c>
      <c r="AA27" s="197">
        <f>IF(P27&gt;0,(INT(POWER(P27-220,1.4)*0.14354)),0)</f>
        <v>0</v>
      </c>
      <c r="AB27" s="197">
        <f>IF(Q27&gt;0,(INT(POWER(Q27-1.5,1.05)*51.39)),0)</f>
        <v>0</v>
      </c>
    </row>
    <row r="28" spans="2:20" ht="15">
      <c r="B28" s="312"/>
      <c r="C28" s="218"/>
      <c r="D28" s="218"/>
      <c r="E28" s="218"/>
      <c r="F28" s="253"/>
      <c r="G28" s="289"/>
      <c r="H28" s="225">
        <f>H26</f>
        <v>0</v>
      </c>
      <c r="I28" s="216"/>
      <c r="J28" s="244"/>
      <c r="K28" s="226"/>
      <c r="L28" s="320"/>
      <c r="M28" s="324"/>
      <c r="N28" s="222"/>
      <c r="O28" s="224"/>
      <c r="P28" s="254"/>
      <c r="Q28" s="221"/>
      <c r="R28" s="320"/>
      <c r="S28" s="324"/>
      <c r="T28" s="222"/>
    </row>
    <row r="29" spans="2:29" ht="15">
      <c r="B29" s="266">
        <f>IF(H29=0,"","8.")</f>
      </c>
      <c r="C29" s="267"/>
      <c r="D29" s="267"/>
      <c r="E29" s="267"/>
      <c r="F29" s="276"/>
      <c r="G29" s="298">
        <f>IF(H29=0,"",H29)</f>
      </c>
      <c r="H29" s="271">
        <f>SUM(W29:AB30)+AC29</f>
        <v>0</v>
      </c>
      <c r="I29" s="269"/>
      <c r="J29" s="319"/>
      <c r="K29" s="299"/>
      <c r="L29" s="321"/>
      <c r="M29" s="329">
        <f>IF(N29=0,"",":")</f>
      </c>
      <c r="N29" s="275"/>
      <c r="O29" s="300"/>
      <c r="P29" s="323"/>
      <c r="Q29" s="301"/>
      <c r="R29" s="321"/>
      <c r="S29" s="329">
        <f>IF(T29=0,"",":")</f>
      </c>
      <c r="T29" s="275"/>
      <c r="U29" s="176">
        <f>L29*60+N29</f>
        <v>0</v>
      </c>
      <c r="V29" s="176">
        <f>R29*60+T29</f>
        <v>0</v>
      </c>
      <c r="W29" s="197">
        <f>IF(J29&gt;0,(INT(POWER(18-J29,1.81)*25.4347)),0)</f>
        <v>0</v>
      </c>
      <c r="X29" s="197">
        <f>IF(K29&gt;0,(INT(POWER(82-K29,1.81)*1.53775)),0)</f>
        <v>0</v>
      </c>
      <c r="Y29" s="197">
        <f>IF(N29&gt;0,(INT(POWER(480-U29,1.85)*0.03768)),0)</f>
        <v>0</v>
      </c>
      <c r="Z29" s="197">
        <f>IF(O29&gt;0,(INT(POWER(O29-75,1.42)*0.8465)),0)</f>
        <v>0</v>
      </c>
      <c r="AA29" s="197">
        <f>IF(P29&gt;0,(INT(POWER(P29-220,1.4)*0.14354)),0)</f>
        <v>0</v>
      </c>
      <c r="AB29" s="197">
        <f>IF(Q29&gt;0,(INT(POWER(Q29-1.5,1.05)*51.39)),0)</f>
        <v>0</v>
      </c>
      <c r="AC29" s="197">
        <f>IF(T29&gt;0,(INT(POWER(305.5-V29,1.85)*0.08713)),0)</f>
        <v>0</v>
      </c>
    </row>
    <row r="30" spans="2:28" ht="15">
      <c r="B30" s="312"/>
      <c r="C30" s="218"/>
      <c r="D30" s="218"/>
      <c r="E30" s="218"/>
      <c r="F30" s="253"/>
      <c r="G30" s="289"/>
      <c r="H30" s="225">
        <f>H29</f>
        <v>0</v>
      </c>
      <c r="I30" s="216"/>
      <c r="J30" s="244"/>
      <c r="K30" s="226"/>
      <c r="L30" s="320"/>
      <c r="M30" s="326">
        <f>IF(N30=0,"",":")</f>
      </c>
      <c r="N30" s="222"/>
      <c r="O30" s="224"/>
      <c r="P30" s="254"/>
      <c r="Q30" s="221"/>
      <c r="R30" s="320"/>
      <c r="S30" s="326">
        <f>IF(T30=0,"",":")</f>
      </c>
      <c r="T30" s="222"/>
      <c r="U30" s="176">
        <f>L30*60+N30</f>
        <v>0</v>
      </c>
      <c r="W30" s="197">
        <f>IF(J30&gt;0,(INT(POWER(18-J30,1.81)*25.4347)),0)</f>
        <v>0</v>
      </c>
      <c r="X30" s="197">
        <f>IF(K30&gt;0,(INT(POWER(82-K30,1.81)*1.53775)),0)</f>
        <v>0</v>
      </c>
      <c r="Y30" s="197">
        <f>IF(N30&gt;0,(INT(POWER(480-U30,1.85)*0.03768)),0)</f>
        <v>0</v>
      </c>
      <c r="Z30" s="197">
        <f>IF(O30&gt;0,(INT(POWER(O30-75,1.42)*0.8465)),0)</f>
        <v>0</v>
      </c>
      <c r="AA30" s="197">
        <f>IF(P30&gt;0,(INT(POWER(P30-220,1.4)*0.14354)),0)</f>
        <v>0</v>
      </c>
      <c r="AB30" s="197">
        <f>IF(Q30&gt;0,(INT(POWER(Q30-1.5,1.05)*51.39)),0)</f>
        <v>0</v>
      </c>
    </row>
    <row r="31" spans="2:20" ht="15">
      <c r="B31" s="313"/>
      <c r="C31" s="229"/>
      <c r="D31" s="229"/>
      <c r="E31" s="229"/>
      <c r="F31" s="255"/>
      <c r="G31" s="292"/>
      <c r="H31" s="228">
        <f>H29</f>
        <v>0</v>
      </c>
      <c r="I31" s="227"/>
      <c r="J31" s="262"/>
      <c r="K31" s="303"/>
      <c r="L31" s="322"/>
      <c r="M31" s="327"/>
      <c r="N31" s="233"/>
      <c r="O31" s="264"/>
      <c r="P31" s="265"/>
      <c r="Q31" s="232"/>
      <c r="R31" s="322"/>
      <c r="S31" s="327"/>
      <c r="T31" s="233"/>
    </row>
    <row r="32" spans="2:29" ht="15">
      <c r="B32" s="213">
        <f>IF(H32=0,"","9.")</f>
      </c>
      <c r="C32" s="218"/>
      <c r="D32" s="218"/>
      <c r="E32" s="218"/>
      <c r="F32" s="253"/>
      <c r="G32" s="223">
        <f>IF(H32=0,"",H32)</f>
      </c>
      <c r="H32" s="217">
        <f>SUM(W32:AB33)+AC32</f>
        <v>0</v>
      </c>
      <c r="I32" s="216"/>
      <c r="J32" s="244"/>
      <c r="K32" s="226"/>
      <c r="L32" s="320"/>
      <c r="M32" s="326">
        <f>IF(N32=0,"",":")</f>
      </c>
      <c r="N32" s="222"/>
      <c r="O32" s="224"/>
      <c r="P32" s="254"/>
      <c r="Q32" s="221"/>
      <c r="R32" s="320"/>
      <c r="S32" s="326">
        <f>IF(T32=0,"",":")</f>
      </c>
      <c r="T32" s="222"/>
      <c r="U32" s="176">
        <f>L32*60+N32</f>
        <v>0</v>
      </c>
      <c r="V32" s="176">
        <f>R32*60+T32</f>
        <v>0</v>
      </c>
      <c r="W32" s="197">
        <f>IF(J32&gt;0,(INT(POWER(18-J32,1.81)*25.4347)),0)</f>
        <v>0</v>
      </c>
      <c r="X32" s="197">
        <f>IF(K32&gt;0,(INT(POWER(82-K32,1.81)*1.53775)),0)</f>
        <v>0</v>
      </c>
      <c r="Y32" s="197">
        <f>IF(N32&gt;0,(INT(POWER(480-U32,1.85)*0.03768)),0)</f>
        <v>0</v>
      </c>
      <c r="Z32" s="197">
        <f>IF(O32&gt;0,(INT(POWER(O32-75,1.42)*0.8465)),0)</f>
        <v>0</v>
      </c>
      <c r="AA32" s="197">
        <f>IF(P32&gt;0,(INT(POWER(P32-220,1.4)*0.14354)),0)</f>
        <v>0</v>
      </c>
      <c r="AB32" s="197">
        <f>IF(Q32&gt;0,(INT(POWER(Q32-1.5,1.05)*51.39)),0)</f>
        <v>0</v>
      </c>
      <c r="AC32" s="197">
        <f>IF(T32&gt;0,(INT(POWER(305.5-V32,1.85)*0.08713)),0)</f>
        <v>0</v>
      </c>
    </row>
    <row r="33" spans="2:28" ht="15">
      <c r="B33" s="312"/>
      <c r="C33" s="218"/>
      <c r="D33" s="218"/>
      <c r="E33" s="218"/>
      <c r="F33" s="253"/>
      <c r="G33" s="289"/>
      <c r="H33" s="225">
        <f>H32</f>
        <v>0</v>
      </c>
      <c r="I33" s="216"/>
      <c r="J33" s="244"/>
      <c r="K33" s="226"/>
      <c r="L33" s="320"/>
      <c r="M33" s="326">
        <f>IF(N33=0,"",":")</f>
      </c>
      <c r="N33" s="222"/>
      <c r="O33" s="224"/>
      <c r="P33" s="254"/>
      <c r="Q33" s="221"/>
      <c r="R33" s="320"/>
      <c r="S33" s="326">
        <f>IF(T33=0,"",":")</f>
      </c>
      <c r="T33" s="222"/>
      <c r="U33" s="176">
        <f>L33*60+N33</f>
        <v>0</v>
      </c>
      <c r="W33" s="197">
        <f>IF(J33&gt;0,(INT(POWER(18-J33,1.81)*25.4347)),0)</f>
        <v>0</v>
      </c>
      <c r="X33" s="197">
        <f>IF(K33&gt;0,(INT(POWER(82-K33,1.81)*1.53775)),0)</f>
        <v>0</v>
      </c>
      <c r="Y33" s="197">
        <f>IF(N33&gt;0,(INT(POWER(480-U33,1.85)*0.03768)),0)</f>
        <v>0</v>
      </c>
      <c r="Z33" s="197">
        <f>IF(O33&gt;0,(INT(POWER(O33-75,1.42)*0.8465)),0)</f>
        <v>0</v>
      </c>
      <c r="AA33" s="197">
        <f>IF(P33&gt;0,(INT(POWER(P33-220,1.4)*0.14354)),0)</f>
        <v>0</v>
      </c>
      <c r="AB33" s="197">
        <f>IF(Q33&gt;0,(INT(POWER(Q33-1.5,1.05)*51.39)),0)</f>
        <v>0</v>
      </c>
    </row>
    <row r="34" spans="2:20" ht="15">
      <c r="B34" s="312"/>
      <c r="C34" s="218"/>
      <c r="D34" s="218"/>
      <c r="E34" s="218"/>
      <c r="F34" s="253"/>
      <c r="G34" s="289"/>
      <c r="H34" s="225">
        <f>H32</f>
        <v>0</v>
      </c>
      <c r="I34" s="216"/>
      <c r="J34" s="244"/>
      <c r="K34" s="226"/>
      <c r="L34" s="320"/>
      <c r="M34" s="324"/>
      <c r="N34" s="222"/>
      <c r="O34" s="224"/>
      <c r="P34" s="254"/>
      <c r="Q34" s="221"/>
      <c r="R34" s="320"/>
      <c r="S34" s="324"/>
      <c r="T34" s="222"/>
    </row>
    <row r="35" spans="2:29" ht="15">
      <c r="B35" s="266">
        <f>IF(H35=0,"","10.")</f>
      </c>
      <c r="C35" s="267"/>
      <c r="D35" s="267"/>
      <c r="E35" s="267"/>
      <c r="F35" s="276"/>
      <c r="G35" s="298">
        <f>IF(H35=0,"",H35)</f>
      </c>
      <c r="H35" s="271">
        <f>SUM(W35:AB36)+AC35</f>
        <v>0</v>
      </c>
      <c r="I35" s="269"/>
      <c r="J35" s="319"/>
      <c r="K35" s="299"/>
      <c r="L35" s="321"/>
      <c r="M35" s="329">
        <f>IF(N35=0,"",":")</f>
      </c>
      <c r="N35" s="275"/>
      <c r="O35" s="300"/>
      <c r="P35" s="323"/>
      <c r="Q35" s="301"/>
      <c r="R35" s="321"/>
      <c r="S35" s="329">
        <f>IF(T35=0,"",":")</f>
      </c>
      <c r="T35" s="275"/>
      <c r="U35" s="176">
        <f>L35*60+N35</f>
        <v>0</v>
      </c>
      <c r="V35" s="176">
        <f>R35*60+T35</f>
        <v>0</v>
      </c>
      <c r="W35" s="197">
        <f>IF(J35&gt;0,(INT(POWER(18-J35,1.81)*25.4347)),0)</f>
        <v>0</v>
      </c>
      <c r="X35" s="197">
        <f>IF(K35&gt;0,(INT(POWER(82-K35,1.81)*1.53775)),0)</f>
        <v>0</v>
      </c>
      <c r="Y35" s="197">
        <f>IF(N35&gt;0,(INT(POWER(480-U35,1.85)*0.03768)),0)</f>
        <v>0</v>
      </c>
      <c r="Z35" s="197">
        <f>IF(O35&gt;0,(INT(POWER(O35-75,1.42)*0.8465)),0)</f>
        <v>0</v>
      </c>
      <c r="AA35" s="197">
        <f>IF(P35&gt;0,(INT(POWER(P35-220,1.4)*0.14354)),0)</f>
        <v>0</v>
      </c>
      <c r="AB35" s="197">
        <f>IF(Q35&gt;0,(INT(POWER(Q35-1.5,1.05)*51.39)),0)</f>
        <v>0</v>
      </c>
      <c r="AC35" s="197">
        <f>IF(T35&gt;0,(INT(POWER(305.5-V35,1.85)*0.08713)),0)</f>
        <v>0</v>
      </c>
    </row>
    <row r="36" spans="2:28" ht="15">
      <c r="B36" s="312"/>
      <c r="C36" s="218"/>
      <c r="D36" s="218"/>
      <c r="E36" s="218"/>
      <c r="F36" s="253"/>
      <c r="G36" s="289"/>
      <c r="H36" s="225">
        <f>H35</f>
        <v>0</v>
      </c>
      <c r="I36" s="216"/>
      <c r="J36" s="244"/>
      <c r="K36" s="226"/>
      <c r="L36" s="320"/>
      <c r="M36" s="326">
        <f>IF(N36=0,"",":")</f>
      </c>
      <c r="N36" s="222"/>
      <c r="O36" s="224"/>
      <c r="P36" s="254"/>
      <c r="Q36" s="221"/>
      <c r="R36" s="320"/>
      <c r="S36" s="326">
        <f>IF(T36=0,"",":")</f>
      </c>
      <c r="T36" s="222"/>
      <c r="U36" s="176">
        <f>L36*60+N36</f>
        <v>0</v>
      </c>
      <c r="W36" s="197">
        <f>IF(J36&gt;0,(INT(POWER(18-J36,1.81)*25.4347)),0)</f>
        <v>0</v>
      </c>
      <c r="X36" s="197">
        <f>IF(K36&gt;0,(INT(POWER(82-K36,1.81)*1.53775)),0)</f>
        <v>0</v>
      </c>
      <c r="Y36" s="197">
        <f>IF(N36&gt;0,(INT(POWER(480-U36,1.85)*0.03768)),0)</f>
        <v>0</v>
      </c>
      <c r="Z36" s="197">
        <f>IF(O36&gt;0,(INT(POWER(O36-75,1.42)*0.8465)),0)</f>
        <v>0</v>
      </c>
      <c r="AA36" s="197">
        <f>IF(P36&gt;0,(INT(POWER(P36-220,1.4)*0.14354)),0)</f>
        <v>0</v>
      </c>
      <c r="AB36" s="197">
        <f>IF(Q36&gt;0,(INT(POWER(Q36-1.5,1.05)*51.39)),0)</f>
        <v>0</v>
      </c>
    </row>
    <row r="37" spans="2:20" ht="15">
      <c r="B37" s="313"/>
      <c r="C37" s="229"/>
      <c r="D37" s="229"/>
      <c r="E37" s="229"/>
      <c r="F37" s="255"/>
      <c r="G37" s="292"/>
      <c r="H37" s="228">
        <f>H35</f>
        <v>0</v>
      </c>
      <c r="I37" s="227"/>
      <c r="J37" s="245"/>
      <c r="K37" s="230"/>
      <c r="L37" s="322"/>
      <c r="M37" s="327"/>
      <c r="N37" s="233"/>
      <c r="O37" s="229"/>
      <c r="P37" s="255"/>
      <c r="Q37" s="232"/>
      <c r="R37" s="322"/>
      <c r="S37" s="327"/>
      <c r="T37" s="233"/>
    </row>
    <row r="38" spans="2:29" ht="15">
      <c r="B38" s="213">
        <f>IF(H38=0,"","11.")</f>
      </c>
      <c r="C38" s="218"/>
      <c r="D38" s="218"/>
      <c r="E38" s="218"/>
      <c r="F38" s="253"/>
      <c r="G38" s="223">
        <f>IF(H38=0,"",H38)</f>
      </c>
      <c r="H38" s="217">
        <f>SUM(W38:AB39)+AC38</f>
        <v>0</v>
      </c>
      <c r="I38" s="216"/>
      <c r="J38" s="242"/>
      <c r="K38" s="219"/>
      <c r="L38" s="320"/>
      <c r="M38" s="326">
        <f>IF(N38=0,"",":")</f>
      </c>
      <c r="N38" s="222"/>
      <c r="O38" s="218"/>
      <c r="P38" s="253"/>
      <c r="Q38" s="221"/>
      <c r="R38" s="320"/>
      <c r="S38" s="326">
        <f>IF(T38=0,"",":")</f>
      </c>
      <c r="T38" s="222"/>
      <c r="U38" s="176">
        <f>L38*60+N38</f>
        <v>0</v>
      </c>
      <c r="V38" s="176">
        <f>R38*60+T38</f>
        <v>0</v>
      </c>
      <c r="W38" s="197">
        <f>IF(J38&gt;0,(INT(POWER(18-J38,1.81)*25.4347)),0)</f>
        <v>0</v>
      </c>
      <c r="X38" s="197">
        <f>IF(K38&gt;0,(INT(POWER(82-K38,1.81)*1.53775)),0)</f>
        <v>0</v>
      </c>
      <c r="Y38" s="197">
        <f>IF(N38&gt;0,(INT(POWER(480-U38,1.85)*0.03768)),0)</f>
        <v>0</v>
      </c>
      <c r="Z38" s="197">
        <f>IF(O38&gt;0,(INT(POWER(O38-75,1.42)*0.8465)),0)</f>
        <v>0</v>
      </c>
      <c r="AA38" s="197">
        <f>IF(P38&gt;0,(INT(POWER(P38-220,1.4)*0.14354)),0)</f>
        <v>0</v>
      </c>
      <c r="AB38" s="197">
        <f>IF(Q38&gt;0,(INT(POWER(Q38-1.5,1.05)*51.39)),0)</f>
        <v>0</v>
      </c>
      <c r="AC38" s="197">
        <f>IF(T38&gt;0,(INT(POWER(305.5-V38,1.85)*0.08713)),0)</f>
        <v>0</v>
      </c>
    </row>
    <row r="39" spans="2:28" ht="15">
      <c r="B39" s="312"/>
      <c r="C39" s="218"/>
      <c r="D39" s="218"/>
      <c r="E39" s="218"/>
      <c r="F39" s="253"/>
      <c r="G39" s="289"/>
      <c r="H39" s="225">
        <f>H38</f>
        <v>0</v>
      </c>
      <c r="I39" s="216"/>
      <c r="J39" s="242"/>
      <c r="K39" s="219"/>
      <c r="L39" s="320"/>
      <c r="M39" s="326">
        <f>IF(N39=0,"",":")</f>
      </c>
      <c r="N39" s="222"/>
      <c r="O39" s="218"/>
      <c r="P39" s="253"/>
      <c r="Q39" s="221"/>
      <c r="R39" s="320"/>
      <c r="S39" s="326">
        <f>IF(T39=0,"",":")</f>
      </c>
      <c r="T39" s="222"/>
      <c r="U39" s="176">
        <f>L39*60+N39</f>
        <v>0</v>
      </c>
      <c r="W39" s="197">
        <f>IF(J39&gt;0,(INT(POWER(18-J39,1.81)*25.4347)),0)</f>
        <v>0</v>
      </c>
      <c r="X39" s="197">
        <f>IF(K39&gt;0,(INT(POWER(82-K39,1.81)*1.53775)),0)</f>
        <v>0</v>
      </c>
      <c r="Y39" s="197">
        <f>IF(N39&gt;0,(INT(POWER(480-U39,1.85)*0.03768)),0)</f>
        <v>0</v>
      </c>
      <c r="Z39" s="197">
        <f>IF(O39&gt;0,(INT(POWER(O39-75,1.42)*0.8465)),0)</f>
        <v>0</v>
      </c>
      <c r="AA39" s="197">
        <f>IF(P39&gt;0,(INT(POWER(P39-220,1.4)*0.14354)),0)</f>
        <v>0</v>
      </c>
      <c r="AB39" s="197">
        <f>IF(Q39&gt;0,(INT(POWER(Q39-1.5,1.05)*51.39)),0)</f>
        <v>0</v>
      </c>
    </row>
    <row r="40" spans="2:20" ht="15">
      <c r="B40" s="312"/>
      <c r="C40" s="218"/>
      <c r="D40" s="218"/>
      <c r="E40" s="218"/>
      <c r="F40" s="253"/>
      <c r="G40" s="289"/>
      <c r="H40" s="225">
        <f>H38</f>
        <v>0</v>
      </c>
      <c r="I40" s="216"/>
      <c r="J40" s="242"/>
      <c r="K40" s="219"/>
      <c r="L40" s="320"/>
      <c r="M40" s="324"/>
      <c r="N40" s="222"/>
      <c r="O40" s="218"/>
      <c r="P40" s="253"/>
      <c r="Q40" s="221"/>
      <c r="R40" s="320"/>
      <c r="S40" s="324"/>
      <c r="T40" s="222"/>
    </row>
    <row r="41" spans="2:29" ht="15">
      <c r="B41" s="266">
        <f>IF(H41=0,"","12.")</f>
      </c>
      <c r="C41" s="267"/>
      <c r="D41" s="267"/>
      <c r="E41" s="267"/>
      <c r="F41" s="276"/>
      <c r="G41" s="298">
        <f>IF(H41=0,"",H41)</f>
      </c>
      <c r="H41" s="271">
        <f>SUM(W41:AB42)+AC41</f>
        <v>0</v>
      </c>
      <c r="I41" s="269"/>
      <c r="J41" s="272"/>
      <c r="K41" s="302"/>
      <c r="L41" s="321"/>
      <c r="M41" s="329">
        <f>IF(N41=0,"",":")</f>
      </c>
      <c r="N41" s="275"/>
      <c r="O41" s="267"/>
      <c r="P41" s="276"/>
      <c r="Q41" s="301"/>
      <c r="R41" s="321"/>
      <c r="S41" s="329">
        <f>IF(T41=0,"",":")</f>
      </c>
      <c r="T41" s="275"/>
      <c r="U41" s="305">
        <f>L41*60+N41</f>
        <v>0</v>
      </c>
      <c r="V41" s="305">
        <f>R41*60+T41</f>
        <v>0</v>
      </c>
      <c r="W41" s="197">
        <f>IF(J41&gt;0,(INT(POWER(18-J41,1.81)*25.4347)),0)</f>
        <v>0</v>
      </c>
      <c r="X41" s="197">
        <f>IF(K41&gt;0,(INT(POWER(82-K41,1.81)*1.53775)),0)</f>
        <v>0</v>
      </c>
      <c r="Y41" s="197">
        <f>IF(N41&gt;0,(INT(POWER(480-U41,1.85)*0.03768)),0)</f>
        <v>0</v>
      </c>
      <c r="Z41" s="197">
        <f>IF(O41&gt;0,(INT(POWER(O41-75,1.42)*0.8465)),0)</f>
        <v>0</v>
      </c>
      <c r="AA41" s="197">
        <f>IF(P41&gt;0,(INT(POWER(P41-220,1.4)*0.14354)),0)</f>
        <v>0</v>
      </c>
      <c r="AB41" s="197">
        <f>IF(Q41&gt;0,(INT(POWER(Q41-1.5,1.05)*51.39)),0)</f>
        <v>0</v>
      </c>
      <c r="AC41" s="197">
        <f>IF(T41&gt;0,(INT(POWER(305.5-V41,1.85)*0.08713)),0)</f>
        <v>0</v>
      </c>
    </row>
    <row r="42" spans="2:29" ht="15">
      <c r="B42" s="312"/>
      <c r="C42" s="218"/>
      <c r="D42" s="218"/>
      <c r="E42" s="218"/>
      <c r="F42" s="253"/>
      <c r="G42" s="289"/>
      <c r="H42" s="225">
        <f>H41</f>
        <v>0</v>
      </c>
      <c r="I42" s="216"/>
      <c r="J42" s="242"/>
      <c r="K42" s="219"/>
      <c r="L42" s="320"/>
      <c r="M42" s="326">
        <f>IF(N42=0,"",":")</f>
      </c>
      <c r="N42" s="222"/>
      <c r="O42" s="218"/>
      <c r="P42" s="253"/>
      <c r="Q42" s="221"/>
      <c r="R42" s="320"/>
      <c r="S42" s="326">
        <f>IF(T42=0,"",":")</f>
      </c>
      <c r="T42" s="222"/>
      <c r="U42" s="306">
        <f>L42*60+N42</f>
        <v>0</v>
      </c>
      <c r="V42" s="306"/>
      <c r="W42" s="197">
        <f>IF(J42&gt;0,(INT(POWER(18-J42,1.81)*25.4347)),0)</f>
        <v>0</v>
      </c>
      <c r="X42" s="197">
        <f>IF(K42&gt;0,(INT(POWER(82-K42,1.81)*1.53775)),0)</f>
        <v>0</v>
      </c>
      <c r="Y42" s="197">
        <f>IF(N42&gt;0,(INT(POWER(480-U42,1.85)*0.03768)),0)</f>
        <v>0</v>
      </c>
      <c r="Z42" s="197">
        <f>IF(O42&gt;0,(INT(POWER(O42-75,1.42)*0.8465)),0)</f>
        <v>0</v>
      </c>
      <c r="AA42" s="197">
        <f>IF(P42&gt;0,(INT(POWER(P42-220,1.4)*0.14354)),0)</f>
        <v>0</v>
      </c>
      <c r="AB42" s="197">
        <f>IF(Q42&gt;0,(INT(POWER(Q42-1.5,1.05)*51.39)),0)</f>
        <v>0</v>
      </c>
      <c r="AC42" s="307"/>
    </row>
    <row r="43" spans="2:29" ht="15">
      <c r="B43" s="313"/>
      <c r="C43" s="229"/>
      <c r="D43" s="229"/>
      <c r="E43" s="229"/>
      <c r="F43" s="255"/>
      <c r="G43" s="292"/>
      <c r="H43" s="228">
        <f>H41</f>
        <v>0</v>
      </c>
      <c r="I43" s="227"/>
      <c r="J43" s="245"/>
      <c r="K43" s="230"/>
      <c r="L43" s="322"/>
      <c r="M43" s="327"/>
      <c r="N43" s="233"/>
      <c r="O43" s="229"/>
      <c r="P43" s="255"/>
      <c r="Q43" s="232"/>
      <c r="R43" s="322"/>
      <c r="S43" s="327"/>
      <c r="T43" s="233"/>
      <c r="U43" s="308"/>
      <c r="V43" s="308"/>
      <c r="W43" s="309"/>
      <c r="X43" s="309"/>
      <c r="Y43" s="309"/>
      <c r="Z43" s="309"/>
      <c r="AA43" s="309"/>
      <c r="AB43" s="309"/>
      <c r="AC43" s="310"/>
    </row>
    <row r="44" spans="2:29" ht="15">
      <c r="B44" s="213">
        <f>IF(H44=0,"","13.")</f>
      </c>
      <c r="C44" s="218"/>
      <c r="D44" s="218"/>
      <c r="E44" s="218"/>
      <c r="F44" s="253"/>
      <c r="G44" s="223">
        <f>IF(H44=0,"",H44)</f>
      </c>
      <c r="H44" s="217">
        <f>SUM(W44:AB45)+AC44</f>
        <v>0</v>
      </c>
      <c r="I44" s="216"/>
      <c r="J44" s="242"/>
      <c r="K44" s="219"/>
      <c r="L44" s="320"/>
      <c r="M44" s="326">
        <f>IF(N44=0,"",":")</f>
      </c>
      <c r="N44" s="222"/>
      <c r="O44" s="218"/>
      <c r="P44" s="253"/>
      <c r="Q44" s="221"/>
      <c r="R44" s="320"/>
      <c r="S44" s="326">
        <f>IF(T44=0,"",":")</f>
      </c>
      <c r="T44" s="222"/>
      <c r="U44" s="176">
        <f>L44*60+N44</f>
        <v>0</v>
      </c>
      <c r="V44" s="176">
        <f>R44*60+T44</f>
        <v>0</v>
      </c>
      <c r="W44" s="304">
        <f>IF(J44&gt;0,(INT(POWER(18-J44,1.81)*25.4347)),0)</f>
        <v>0</v>
      </c>
      <c r="X44" s="304">
        <f>IF(K44&gt;0,(INT(POWER(82-K44,1.81)*1.53775)),0)</f>
        <v>0</v>
      </c>
      <c r="Y44" s="304">
        <f>IF(N44&gt;0,(INT(POWER(480-U44,1.85)*0.03768)),0)</f>
        <v>0</v>
      </c>
      <c r="Z44" s="304">
        <f>IF(O44&gt;0,(INT(POWER(O44-75,1.42)*0.8465)),0)</f>
        <v>0</v>
      </c>
      <c r="AA44" s="304">
        <f>IF(P44&gt;0,(INT(POWER(P44-220,1.4)*0.14354)),0)</f>
        <v>0</v>
      </c>
      <c r="AB44" s="304">
        <f>IF(Q44&gt;0,(INT(POWER(Q44-1.5,1.05)*51.39)),0)</f>
        <v>0</v>
      </c>
      <c r="AC44" s="304">
        <f>IF(T44&gt;0,(INT(POWER(305.5-V44,1.85)*0.08713)),0)</f>
        <v>0</v>
      </c>
    </row>
    <row r="45" spans="2:28" ht="15">
      <c r="B45" s="312"/>
      <c r="C45" s="218"/>
      <c r="D45" s="218"/>
      <c r="E45" s="218"/>
      <c r="F45" s="253"/>
      <c r="G45" s="289"/>
      <c r="H45" s="225">
        <f>H44</f>
        <v>0</v>
      </c>
      <c r="I45" s="216"/>
      <c r="J45" s="242"/>
      <c r="K45" s="219"/>
      <c r="L45" s="320"/>
      <c r="M45" s="326">
        <f>IF(N45=0,"",":")</f>
      </c>
      <c r="N45" s="222"/>
      <c r="O45" s="218"/>
      <c r="P45" s="253"/>
      <c r="Q45" s="221"/>
      <c r="R45" s="320"/>
      <c r="S45" s="326">
        <f>IF(T45=0,"",":")</f>
      </c>
      <c r="T45" s="222"/>
      <c r="U45" s="176">
        <f>L45*60+N45</f>
        <v>0</v>
      </c>
      <c r="W45" s="197">
        <f>IF(J45&gt;0,(INT(POWER(18-J45,1.81)*25.4347)),0)</f>
        <v>0</v>
      </c>
      <c r="X45" s="197">
        <f>IF(K45&gt;0,(INT(POWER(82-K45,1.81)*1.53775)),0)</f>
        <v>0</v>
      </c>
      <c r="Y45" s="197">
        <f>IF(N45&gt;0,(INT(POWER(480-U45,1.85)*0.03768)),0)</f>
        <v>0</v>
      </c>
      <c r="Z45" s="197">
        <f>IF(O45&gt;0,(INT(POWER(O45-75,1.42)*0.8465)),0)</f>
        <v>0</v>
      </c>
      <c r="AA45" s="197">
        <f>IF(P45&gt;0,(INT(POWER(P45-220,1.4)*0.14354)),0)</f>
        <v>0</v>
      </c>
      <c r="AB45" s="197">
        <f>IF(Q45&gt;0,(INT(POWER(Q45-1.5,1.05)*51.39)),0)</f>
        <v>0</v>
      </c>
    </row>
    <row r="46" spans="2:20" ht="15">
      <c r="B46" s="312"/>
      <c r="C46" s="218"/>
      <c r="D46" s="218"/>
      <c r="E46" s="218"/>
      <c r="F46" s="253"/>
      <c r="G46" s="289"/>
      <c r="H46" s="225">
        <f>H44</f>
        <v>0</v>
      </c>
      <c r="I46" s="216"/>
      <c r="J46" s="242"/>
      <c r="K46" s="219"/>
      <c r="L46" s="320"/>
      <c r="M46" s="324"/>
      <c r="N46" s="222"/>
      <c r="O46" s="218"/>
      <c r="P46" s="253"/>
      <c r="Q46" s="221"/>
      <c r="R46" s="320"/>
      <c r="S46" s="324"/>
      <c r="T46" s="222"/>
    </row>
    <row r="47" spans="2:29" ht="15">
      <c r="B47" s="266">
        <f>IF(H47=0,"","14.")</f>
      </c>
      <c r="C47" s="267"/>
      <c r="D47" s="267"/>
      <c r="E47" s="267"/>
      <c r="F47" s="276"/>
      <c r="G47" s="298">
        <f>IF(H47=0,"",H47)</f>
      </c>
      <c r="H47" s="271">
        <f>SUM(W47:AB48)+AC47</f>
        <v>0</v>
      </c>
      <c r="I47" s="269"/>
      <c r="J47" s="272"/>
      <c r="K47" s="302"/>
      <c r="L47" s="321"/>
      <c r="M47" s="329">
        <f>IF(N47=0,"",":")</f>
      </c>
      <c r="N47" s="275"/>
      <c r="O47" s="267"/>
      <c r="P47" s="276"/>
      <c r="Q47" s="301"/>
      <c r="R47" s="321"/>
      <c r="S47" s="329">
        <f>IF(T47=0,"",":")</f>
      </c>
      <c r="T47" s="275"/>
      <c r="U47" s="176">
        <f>L47*60+N47</f>
        <v>0</v>
      </c>
      <c r="V47" s="176">
        <f>R47*60+T47</f>
        <v>0</v>
      </c>
      <c r="W47" s="197">
        <f>IF(J47&gt;0,(INT(POWER(18-J47,1.81)*25.4347)),0)</f>
        <v>0</v>
      </c>
      <c r="X47" s="197">
        <f>IF(K47&gt;0,(INT(POWER(82-K47,1.81)*1.53775)),0)</f>
        <v>0</v>
      </c>
      <c r="Y47" s="197">
        <f>IF(N47&gt;0,(INT(POWER(480-U47,1.85)*0.03768)),0)</f>
        <v>0</v>
      </c>
      <c r="Z47" s="197">
        <f>IF(O47&gt;0,(INT(POWER(O47-75,1.42)*0.8465)),0)</f>
        <v>0</v>
      </c>
      <c r="AA47" s="197">
        <f>IF(P47&gt;0,(INT(POWER(P47-220,1.4)*0.14354)),0)</f>
        <v>0</v>
      </c>
      <c r="AB47" s="197">
        <f>IF(Q47&gt;0,(INT(POWER(Q47-1.5,1.05)*51.39)),0)</f>
        <v>0</v>
      </c>
      <c r="AC47" s="197">
        <f>IF(T47&gt;0,(INT(POWER(305.5-V47,1.85)*0.08713)),0)</f>
        <v>0</v>
      </c>
    </row>
    <row r="48" spans="2:28" ht="15">
      <c r="B48" s="312"/>
      <c r="C48" s="218"/>
      <c r="D48" s="218"/>
      <c r="E48" s="218"/>
      <c r="F48" s="253"/>
      <c r="G48" s="289"/>
      <c r="H48" s="225">
        <f>H47</f>
        <v>0</v>
      </c>
      <c r="I48" s="216"/>
      <c r="J48" s="242"/>
      <c r="K48" s="219"/>
      <c r="L48" s="320"/>
      <c r="M48" s="326">
        <f>IF(N48=0,"",":")</f>
      </c>
      <c r="N48" s="222"/>
      <c r="O48" s="218"/>
      <c r="P48" s="253"/>
      <c r="Q48" s="221"/>
      <c r="R48" s="320"/>
      <c r="S48" s="326">
        <f>IF(T48=0,"",":")</f>
      </c>
      <c r="T48" s="222"/>
      <c r="U48" s="176">
        <f>L48*60+N48</f>
        <v>0</v>
      </c>
      <c r="W48" s="197">
        <f>IF(J48&gt;0,(INT(POWER(18-J48,1.81)*25.4347)),0)</f>
        <v>0</v>
      </c>
      <c r="X48" s="197">
        <f>IF(K48&gt;0,(INT(POWER(82-K48,1.81)*1.53775)),0)</f>
        <v>0</v>
      </c>
      <c r="Y48" s="197">
        <f>IF(N48&gt;0,(INT(POWER(480-U48,1.85)*0.03768)),0)</f>
        <v>0</v>
      </c>
      <c r="Z48" s="197">
        <f>IF(O48&gt;0,(INT(POWER(O48-75,1.42)*0.8465)),0)</f>
        <v>0</v>
      </c>
      <c r="AA48" s="197">
        <f>IF(P48&gt;0,(INT(POWER(P48-220,1.4)*0.14354)),0)</f>
        <v>0</v>
      </c>
      <c r="AB48" s="197">
        <f>IF(Q48&gt;0,(INT(POWER(Q48-1.5,1.05)*51.39)),0)</f>
        <v>0</v>
      </c>
    </row>
    <row r="49" spans="2:20" ht="15">
      <c r="B49" s="313"/>
      <c r="C49" s="229"/>
      <c r="D49" s="229"/>
      <c r="E49" s="229"/>
      <c r="F49" s="255"/>
      <c r="G49" s="292"/>
      <c r="H49" s="228">
        <f>H47</f>
        <v>0</v>
      </c>
      <c r="I49" s="227"/>
      <c r="J49" s="245"/>
      <c r="K49" s="230"/>
      <c r="L49" s="322"/>
      <c r="M49" s="327"/>
      <c r="N49" s="233"/>
      <c r="O49" s="229"/>
      <c r="P49" s="255"/>
      <c r="Q49" s="232"/>
      <c r="R49" s="322"/>
      <c r="S49" s="327"/>
      <c r="T49" s="233"/>
    </row>
    <row r="50" spans="2:29" ht="15">
      <c r="B50" s="213">
        <f>IF(H50=0,"","15.")</f>
      </c>
      <c r="C50" s="218"/>
      <c r="D50" s="218"/>
      <c r="E50" s="218"/>
      <c r="F50" s="253"/>
      <c r="G50" s="223">
        <f>IF(H50=0,"",H50)</f>
      </c>
      <c r="H50" s="217">
        <f>SUM(W50:AB51)+AC50</f>
        <v>0</v>
      </c>
      <c r="I50" s="216"/>
      <c r="J50" s="242"/>
      <c r="K50" s="219"/>
      <c r="L50" s="320"/>
      <c r="M50" s="326">
        <f>IF(N50=0,"",":")</f>
      </c>
      <c r="N50" s="222"/>
      <c r="O50" s="218"/>
      <c r="P50" s="253"/>
      <c r="Q50" s="221"/>
      <c r="R50" s="320"/>
      <c r="S50" s="326">
        <f>IF(T50=0,"",":")</f>
      </c>
      <c r="T50" s="222"/>
      <c r="U50" s="176">
        <f>L50*60+N50</f>
        <v>0</v>
      </c>
      <c r="V50" s="176">
        <f>R50*60+T50</f>
        <v>0</v>
      </c>
      <c r="W50" s="197">
        <f>IF(J50&gt;0,(INT(POWER(18-J50,1.81)*25.4347)),0)</f>
        <v>0</v>
      </c>
      <c r="X50" s="197">
        <f>IF(K50&gt;0,(INT(POWER(82-K50,1.81)*1.53775)),0)</f>
        <v>0</v>
      </c>
      <c r="Y50" s="197">
        <f>IF(N50&gt;0,(INT(POWER(480-U50,1.85)*0.03768)),0)</f>
        <v>0</v>
      </c>
      <c r="Z50" s="197">
        <f>IF(O50&gt;0,(INT(POWER(O50-75,1.42)*0.8465)),0)</f>
        <v>0</v>
      </c>
      <c r="AA50" s="197">
        <f>IF(P50&gt;0,(INT(POWER(P50-220,1.4)*0.14354)),0)</f>
        <v>0</v>
      </c>
      <c r="AB50" s="197">
        <f>IF(Q50&gt;0,(INT(POWER(Q50-1.5,1.05)*51.39)),0)</f>
        <v>0</v>
      </c>
      <c r="AC50" s="197">
        <f>IF(T50&gt;0,(INT(POWER(305.5-V50,1.85)*0.08713)),0)</f>
        <v>0</v>
      </c>
    </row>
    <row r="51" spans="2:28" ht="15">
      <c r="B51" s="312"/>
      <c r="C51" s="218"/>
      <c r="D51" s="218"/>
      <c r="E51" s="218"/>
      <c r="F51" s="253"/>
      <c r="G51" s="289"/>
      <c r="H51" s="225">
        <f>H50</f>
        <v>0</v>
      </c>
      <c r="I51" s="216"/>
      <c r="J51" s="242"/>
      <c r="K51" s="219"/>
      <c r="L51" s="320"/>
      <c r="M51" s="326">
        <f>IF(N51=0,"",":")</f>
      </c>
      <c r="N51" s="222"/>
      <c r="O51" s="218"/>
      <c r="P51" s="253"/>
      <c r="Q51" s="221"/>
      <c r="R51" s="320"/>
      <c r="S51" s="326">
        <f>IF(T51=0,"",":")</f>
      </c>
      <c r="T51" s="222"/>
      <c r="U51" s="176">
        <f>L51*60+N51</f>
        <v>0</v>
      </c>
      <c r="W51" s="197">
        <f>IF(J51&gt;0,(INT(POWER(18-J51,1.81)*25.4347)),0)</f>
        <v>0</v>
      </c>
      <c r="X51" s="197">
        <f>IF(K51&gt;0,(INT(POWER(82-K51,1.81)*1.53775)),0)</f>
        <v>0</v>
      </c>
      <c r="Y51" s="197">
        <f>IF(N51&gt;0,(INT(POWER(480-U51,1.85)*0.03768)),0)</f>
        <v>0</v>
      </c>
      <c r="Z51" s="197">
        <f>IF(O51&gt;0,(INT(POWER(O51-75,1.42)*0.8465)),0)</f>
        <v>0</v>
      </c>
      <c r="AA51" s="197">
        <f>IF(P51&gt;0,(INT(POWER(P51-220,1.4)*0.14354)),0)</f>
        <v>0</v>
      </c>
      <c r="AB51" s="197">
        <f>IF(Q51&gt;0,(INT(POWER(Q51-1.5,1.05)*51.39)),0)</f>
        <v>0</v>
      </c>
    </row>
    <row r="52" spans="2:20" ht="15">
      <c r="B52" s="313"/>
      <c r="C52" s="229"/>
      <c r="D52" s="229"/>
      <c r="E52" s="229"/>
      <c r="F52" s="255"/>
      <c r="G52" s="292"/>
      <c r="H52" s="228">
        <f>H50</f>
        <v>0</v>
      </c>
      <c r="I52" s="227"/>
      <c r="J52" s="245"/>
      <c r="K52" s="230"/>
      <c r="L52" s="322"/>
      <c r="M52" s="327"/>
      <c r="N52" s="233"/>
      <c r="O52" s="229"/>
      <c r="P52" s="255"/>
      <c r="Q52" s="232"/>
      <c r="R52" s="322"/>
      <c r="S52" s="327"/>
      <c r="T52" s="233"/>
    </row>
    <row r="53" spans="2:29" ht="15">
      <c r="B53" s="213">
        <f>IF(H53=0,"","16.")</f>
      </c>
      <c r="C53" s="218"/>
      <c r="D53" s="218"/>
      <c r="E53" s="218"/>
      <c r="F53" s="253"/>
      <c r="G53" s="223">
        <f>IF(H53=0,"",H53)</f>
      </c>
      <c r="H53" s="217">
        <f>SUM(W53:AB54)+AC53</f>
        <v>0</v>
      </c>
      <c r="I53" s="216"/>
      <c r="J53" s="242"/>
      <c r="K53" s="219"/>
      <c r="L53" s="320"/>
      <c r="M53" s="326">
        <f>IF(N53=0,"",":")</f>
      </c>
      <c r="N53" s="222"/>
      <c r="O53" s="218"/>
      <c r="P53" s="253"/>
      <c r="Q53" s="221"/>
      <c r="R53" s="320"/>
      <c r="S53" s="326">
        <f>IF(T53=0,"",":")</f>
      </c>
      <c r="T53" s="222"/>
      <c r="U53" s="176">
        <f>L53*60+N53</f>
        <v>0</v>
      </c>
      <c r="V53" s="176">
        <f>R53*60+T53</f>
        <v>0</v>
      </c>
      <c r="W53" s="197">
        <f>IF(J53&gt;0,(INT(POWER(18-J53,1.81)*25.4347)),0)</f>
        <v>0</v>
      </c>
      <c r="X53" s="197">
        <f>IF(K53&gt;0,(INT(POWER(82-K53,1.81)*1.53775)),0)</f>
        <v>0</v>
      </c>
      <c r="Y53" s="197">
        <f>IF(N53&gt;0,(INT(POWER(480-U53,1.85)*0.03768)),0)</f>
        <v>0</v>
      </c>
      <c r="Z53" s="197">
        <f>IF(O53&gt;0,(INT(POWER(O53-75,1.42)*0.8465)),0)</f>
        <v>0</v>
      </c>
      <c r="AA53" s="197">
        <f>IF(P53&gt;0,(INT(POWER(P53-220,1.4)*0.14354)),0)</f>
        <v>0</v>
      </c>
      <c r="AB53" s="197">
        <f>IF(Q53&gt;0,(INT(POWER(Q53-1.5,1.05)*51.39)),0)</f>
        <v>0</v>
      </c>
      <c r="AC53" s="197">
        <f>IF(T53&gt;0,(INT(POWER(305.5-V53,1.85)*0.08713)),0)</f>
        <v>0</v>
      </c>
    </row>
    <row r="54" spans="2:28" ht="15">
      <c r="B54" s="312"/>
      <c r="C54" s="218"/>
      <c r="D54" s="218"/>
      <c r="E54" s="218"/>
      <c r="F54" s="253"/>
      <c r="G54" s="289"/>
      <c r="H54" s="225">
        <f>H53</f>
        <v>0</v>
      </c>
      <c r="I54" s="216"/>
      <c r="J54" s="242"/>
      <c r="K54" s="219"/>
      <c r="L54" s="320"/>
      <c r="M54" s="326">
        <f>IF(N54=0,"",":")</f>
      </c>
      <c r="N54" s="222"/>
      <c r="O54" s="218"/>
      <c r="P54" s="253"/>
      <c r="Q54" s="221"/>
      <c r="R54" s="320"/>
      <c r="S54" s="326">
        <f>IF(T54=0,"",":")</f>
      </c>
      <c r="T54" s="222"/>
      <c r="U54" s="176">
        <f>L54*60+N54</f>
        <v>0</v>
      </c>
      <c r="W54" s="197">
        <f>IF(J54&gt;0,(INT(POWER(18-J54,1.81)*25.4347)),0)</f>
        <v>0</v>
      </c>
      <c r="X54" s="197">
        <f>IF(K54&gt;0,(INT(POWER(82-K54,1.81)*1.53775)),0)</f>
        <v>0</v>
      </c>
      <c r="Y54" s="197">
        <f>IF(N54&gt;0,(INT(POWER(480-U54,1.85)*0.03768)),0)</f>
        <v>0</v>
      </c>
      <c r="Z54" s="197">
        <f>IF(O54&gt;0,(INT(POWER(O54-75,1.42)*0.8465)),0)</f>
        <v>0</v>
      </c>
      <c r="AA54" s="197">
        <f>IF(P54&gt;0,(INT(POWER(P54-220,1.4)*0.14354)),0)</f>
        <v>0</v>
      </c>
      <c r="AB54" s="197">
        <f>IF(Q54&gt;0,(INT(POWER(Q54-1.5,1.05)*51.39)),0)</f>
        <v>0</v>
      </c>
    </row>
    <row r="55" spans="2:20" ht="15">
      <c r="B55" s="313"/>
      <c r="C55" s="229"/>
      <c r="D55" s="229"/>
      <c r="E55" s="229"/>
      <c r="F55" s="255"/>
      <c r="G55" s="292"/>
      <c r="H55" s="228">
        <f>H53</f>
        <v>0</v>
      </c>
      <c r="I55" s="227"/>
      <c r="J55" s="245"/>
      <c r="K55" s="230"/>
      <c r="L55" s="322"/>
      <c r="M55" s="327"/>
      <c r="N55" s="233"/>
      <c r="O55" s="229"/>
      <c r="P55" s="255"/>
      <c r="Q55" s="232"/>
      <c r="R55" s="322"/>
      <c r="S55" s="327"/>
      <c r="T55" s="233"/>
    </row>
    <row r="56" ht="15">
      <c r="M56" s="198"/>
    </row>
    <row r="57" ht="15">
      <c r="M57" s="198"/>
    </row>
    <row r="58" ht="15">
      <c r="M58" s="198"/>
    </row>
    <row r="59" ht="15">
      <c r="M59" s="198"/>
    </row>
    <row r="60" ht="15">
      <c r="M60" s="198"/>
    </row>
    <row r="61" ht="15">
      <c r="M61" s="198"/>
    </row>
  </sheetData>
  <sheetProtection/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Dvojtečka se udělá sama, až napíšeš sekundy" sqref="M8:M9 M11:M12 M14:M15 M17:M18 M20:M21 M23:M24 M26:M27 M29:M30 M32:M33 M35:M36 M38:M39 M41:M42 M44:M45 M47:M48 M50:M51 M53:M54 S14 S8 S53 S50 S47 S44 S41 S38 S35 S32 S29 S26 S23 S20 S17 S11">
      <formula1>0</formula1>
    </dataValidation>
    <dataValidation type="whole" operator="lessThanOrEqual" allowBlank="1" showInputMessage="1" showErrorMessage="1" prompt="Tady je vzorec, nepiš sem" sqref="G8:G55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Sem nic nepiš" sqref="C1:L2 B1:B65536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5" r:id="rId1"/>
  <ignoredErrors>
    <ignoredError sqref="M8:M55 S8:S55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40"/>
  <sheetViews>
    <sheetView zoomScalePageLayoutView="0" workbookViewId="0" topLeftCell="A1">
      <selection activeCell="A9" sqref="A9:IV9"/>
    </sheetView>
  </sheetViews>
  <sheetFormatPr defaultColWidth="1.7109375" defaultRowHeight="15"/>
  <cols>
    <col min="1" max="1" width="4.7109375" style="82" customWidth="1"/>
    <col min="2" max="2" width="42.140625" style="82" customWidth="1"/>
    <col min="3" max="3" width="9.7109375" style="82" hidden="1" customWidth="1"/>
    <col min="4" max="4" width="5.7109375" style="87" customWidth="1"/>
    <col min="5" max="5" width="1.7109375" style="82" customWidth="1"/>
    <col min="6" max="6" width="5.7109375" style="88" customWidth="1"/>
    <col min="7" max="7" width="5.7109375" style="87" customWidth="1"/>
    <col min="8" max="8" width="1.7109375" style="82" customWidth="1"/>
    <col min="9" max="9" width="5.7109375" style="88" customWidth="1"/>
    <col min="10" max="10" width="5.7109375" style="89" customWidth="1"/>
    <col min="11" max="11" width="1.7109375" style="82" customWidth="1"/>
    <col min="12" max="12" width="5.7109375" style="88" customWidth="1"/>
    <col min="13" max="13" width="5.7109375" style="89" customWidth="1"/>
    <col min="14" max="14" width="1.7109375" style="82" customWidth="1"/>
    <col min="15" max="15" width="5.7109375" style="88" customWidth="1"/>
    <col min="16" max="17" width="8.7109375" style="89" customWidth="1"/>
    <col min="18" max="18" width="8.7109375" style="87" customWidth="1"/>
    <col min="19" max="19" width="8.8515625" style="89" customWidth="1"/>
    <col min="20" max="20" width="8.8515625" style="87" customWidth="1"/>
    <col min="21" max="21" width="5.28125" style="82" customWidth="1"/>
    <col min="22" max="22" width="13.7109375" style="82" customWidth="1"/>
    <col min="23" max="23" width="10.00390625" style="82" customWidth="1"/>
    <col min="24" max="24" width="7.00390625" style="82" customWidth="1"/>
    <col min="25" max="242" width="9.140625" style="85" customWidth="1"/>
    <col min="243" max="243" width="2.7109375" style="85" customWidth="1"/>
    <col min="244" max="244" width="17.57421875" style="85" bestFit="1" customWidth="1"/>
    <col min="245" max="245" width="0" style="85" hidden="1" customWidth="1"/>
    <col min="246" max="16384" width="1.7109375" style="85" customWidth="1"/>
  </cols>
  <sheetData>
    <row r="1" spans="1:24" s="63" customFormat="1" ht="36">
      <c r="A1" s="617" t="s">
        <v>71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17"/>
      <c r="X1" s="62"/>
    </row>
    <row r="2" spans="1:24" s="63" customFormat="1" ht="21">
      <c r="A2" s="102"/>
      <c r="B2" s="102"/>
      <c r="C2" s="102"/>
      <c r="D2" s="103"/>
      <c r="E2" s="102"/>
      <c r="F2" s="104"/>
      <c r="G2" s="103"/>
      <c r="H2" s="102"/>
      <c r="I2" s="104"/>
      <c r="J2" s="105"/>
      <c r="K2" s="102"/>
      <c r="L2" s="104"/>
      <c r="M2" s="105"/>
      <c r="N2" s="102"/>
      <c r="O2" s="104"/>
      <c r="P2" s="106"/>
      <c r="Q2" s="122"/>
      <c r="R2" s="103"/>
      <c r="S2" s="105"/>
      <c r="T2" s="103"/>
      <c r="U2" s="102"/>
      <c r="V2" s="102"/>
      <c r="W2" s="102"/>
      <c r="X2" s="62"/>
    </row>
    <row r="3" spans="1:27" s="62" customFormat="1" ht="21">
      <c r="A3" s="107"/>
      <c r="B3" s="108" t="s">
        <v>6</v>
      </c>
      <c r="C3" s="109" t="s">
        <v>0</v>
      </c>
      <c r="D3" s="110"/>
      <c r="E3" s="111">
        <v>1</v>
      </c>
      <c r="F3" s="112"/>
      <c r="G3" s="110"/>
      <c r="H3" s="111">
        <v>2</v>
      </c>
      <c r="I3" s="112"/>
      <c r="J3" s="110"/>
      <c r="K3" s="111">
        <v>3</v>
      </c>
      <c r="L3" s="112"/>
      <c r="M3" s="110"/>
      <c r="N3" s="111">
        <v>4</v>
      </c>
      <c r="O3" s="112"/>
      <c r="P3" s="113" t="s">
        <v>1</v>
      </c>
      <c r="Q3" s="113" t="s">
        <v>12</v>
      </c>
      <c r="R3" s="114" t="s">
        <v>2</v>
      </c>
      <c r="S3" s="619" t="s">
        <v>73</v>
      </c>
      <c r="T3" s="620"/>
      <c r="U3" s="618" t="s">
        <v>3</v>
      </c>
      <c r="V3" s="618"/>
      <c r="W3" s="115" t="s">
        <v>4</v>
      </c>
      <c r="X3" s="64"/>
      <c r="Y3" s="65"/>
      <c r="Z3" s="65"/>
      <c r="AA3" s="65"/>
    </row>
    <row r="4" spans="1:27" s="63" customFormat="1" ht="21">
      <c r="A4" s="101">
        <v>1</v>
      </c>
      <c r="B4" s="66" t="s">
        <v>74</v>
      </c>
      <c r="C4" s="67">
        <v>777644380</v>
      </c>
      <c r="D4" s="116"/>
      <c r="E4" s="117"/>
      <c r="F4" s="118"/>
      <c r="G4" s="68">
        <v>0</v>
      </c>
      <c r="H4" s="69" t="s">
        <v>5</v>
      </c>
      <c r="I4" s="70">
        <v>0</v>
      </c>
      <c r="J4" s="68">
        <v>0</v>
      </c>
      <c r="K4" s="69" t="s">
        <v>5</v>
      </c>
      <c r="L4" s="70">
        <v>0</v>
      </c>
      <c r="M4" s="68">
        <v>0</v>
      </c>
      <c r="N4" s="69" t="s">
        <v>5</v>
      </c>
      <c r="O4" s="70">
        <v>0</v>
      </c>
      <c r="P4" s="71">
        <f>IF(G4&gt;I4,1,0)+IF(J4&gt;L4,1,0)+IF(M4&gt;O4,1,0)</f>
        <v>0</v>
      </c>
      <c r="Q4" s="71">
        <f>IF(G4=I4,1,0)+IF(J4=L4,1,0)+IF(M4=O4,1,0)</f>
        <v>3</v>
      </c>
      <c r="R4" s="72">
        <f>IF(G4&lt;I4,1,0)+IF(J4&lt;L4,1,0)+IF(M4&lt;O4,1,0)</f>
        <v>0</v>
      </c>
      <c r="S4" s="73">
        <f>G4+J4+M4</f>
        <v>0</v>
      </c>
      <c r="T4" s="72">
        <f>I4+L4+O4</f>
        <v>0</v>
      </c>
      <c r="U4" s="621">
        <f>P4*3+Q4*1</f>
        <v>3</v>
      </c>
      <c r="V4" s="621"/>
      <c r="W4" s="74">
        <f>1+IF(U4&lt;U5,1,0)+IF(U4&lt;U6,1,0)+IF(U4&lt;U7,1,0)</f>
        <v>1</v>
      </c>
      <c r="X4" s="62"/>
      <c r="Y4" s="65"/>
      <c r="Z4" s="65"/>
      <c r="AA4" s="75"/>
    </row>
    <row r="5" spans="1:27" s="63" customFormat="1" ht="21">
      <c r="A5" s="101">
        <v>2</v>
      </c>
      <c r="B5" s="66" t="s">
        <v>75</v>
      </c>
      <c r="C5" s="67">
        <v>602693433</v>
      </c>
      <c r="D5" s="76">
        <f>I4</f>
        <v>0</v>
      </c>
      <c r="E5" s="77" t="s">
        <v>5</v>
      </c>
      <c r="F5" s="78">
        <f>G4</f>
        <v>0</v>
      </c>
      <c r="G5" s="119"/>
      <c r="H5" s="120"/>
      <c r="I5" s="121"/>
      <c r="J5" s="68">
        <v>0</v>
      </c>
      <c r="K5" s="69" t="s">
        <v>5</v>
      </c>
      <c r="L5" s="70">
        <v>0</v>
      </c>
      <c r="M5" s="68">
        <v>0</v>
      </c>
      <c r="N5" s="69" t="s">
        <v>5</v>
      </c>
      <c r="O5" s="70">
        <v>0</v>
      </c>
      <c r="P5" s="71">
        <f>IF(D5&gt;F5,1,0)+IF(J5&gt;L5,1,0)+IF(M5&gt;O5,1,0)</f>
        <v>0</v>
      </c>
      <c r="Q5" s="71">
        <f>IF(D5=F5,1,0)+IF(J5=L5,1,0)+IF(M5=O5,1,0)</f>
        <v>3</v>
      </c>
      <c r="R5" s="72">
        <f>IF(D5&lt;F5,1,0)+IF(J5&lt;L5,1,0)+IF(M5&lt;O5,1,0)</f>
        <v>0</v>
      </c>
      <c r="S5" s="73">
        <f>D5+J5+M5</f>
        <v>0</v>
      </c>
      <c r="T5" s="72">
        <f>F5+L5+O5</f>
        <v>0</v>
      </c>
      <c r="U5" s="621">
        <f>P5*3+Q5*1</f>
        <v>3</v>
      </c>
      <c r="V5" s="621"/>
      <c r="W5" s="74">
        <f>1+IF(U5&lt;U4,1,0)+IF(U5&lt;U6,1,0)+IF(U5&lt;U7,1,0)</f>
        <v>1</v>
      </c>
      <c r="X5" s="62"/>
      <c r="Y5" s="65"/>
      <c r="Z5" s="65"/>
      <c r="AA5" s="75"/>
    </row>
    <row r="6" spans="1:27" s="63" customFormat="1" ht="21">
      <c r="A6" s="101">
        <v>3</v>
      </c>
      <c r="B6" s="66" t="s">
        <v>76</v>
      </c>
      <c r="C6" s="67">
        <v>602235700</v>
      </c>
      <c r="D6" s="76">
        <f>L4</f>
        <v>0</v>
      </c>
      <c r="E6" s="77" t="s">
        <v>5</v>
      </c>
      <c r="F6" s="78">
        <f>J4</f>
        <v>0</v>
      </c>
      <c r="G6" s="76">
        <f>L5</f>
        <v>0</v>
      </c>
      <c r="H6" s="77" t="s">
        <v>5</v>
      </c>
      <c r="I6" s="78">
        <f>J5</f>
        <v>0</v>
      </c>
      <c r="J6" s="119"/>
      <c r="K6" s="120"/>
      <c r="L6" s="121"/>
      <c r="M6" s="68">
        <v>0</v>
      </c>
      <c r="N6" s="69" t="s">
        <v>5</v>
      </c>
      <c r="O6" s="70">
        <v>0</v>
      </c>
      <c r="P6" s="71">
        <f>IF(D6&gt;F6,1,0)+IF(G6&gt;I6,1,0)+IF(M6&gt;O6,1,0)</f>
        <v>0</v>
      </c>
      <c r="Q6" s="71">
        <f>IF(D6=F6,1,0)+IF(G6=I6,1,0)+IF(M6=O6,1,0)</f>
        <v>3</v>
      </c>
      <c r="R6" s="72">
        <f>IF(D6&lt;F6,1,0)+IF(G6&lt;I6,1,0)+IF(M6&lt;O6,1,0)</f>
        <v>0</v>
      </c>
      <c r="S6" s="73">
        <f>D6+G6+M6</f>
        <v>0</v>
      </c>
      <c r="T6" s="72">
        <f>F6+I6+O6</f>
        <v>0</v>
      </c>
      <c r="U6" s="621">
        <f>P6*3+Q6*1</f>
        <v>3</v>
      </c>
      <c r="V6" s="621"/>
      <c r="W6" s="74">
        <f>1+IF(U6&lt;U4,1,0)+IF(U6&lt;U5,1,0)+IF(U6&lt;U7,1,0)</f>
        <v>1</v>
      </c>
      <c r="X6" s="62"/>
      <c r="Y6" s="65"/>
      <c r="Z6" s="65"/>
      <c r="AA6" s="75"/>
    </row>
    <row r="7" spans="1:27" s="63" customFormat="1" ht="21">
      <c r="A7" s="101">
        <v>4</v>
      </c>
      <c r="B7" s="66" t="s">
        <v>77</v>
      </c>
      <c r="C7" s="67">
        <v>737215132</v>
      </c>
      <c r="D7" s="76">
        <f>O4</f>
        <v>0</v>
      </c>
      <c r="E7" s="77" t="s">
        <v>5</v>
      </c>
      <c r="F7" s="78">
        <f>M4</f>
        <v>0</v>
      </c>
      <c r="G7" s="76">
        <f>O5</f>
        <v>0</v>
      </c>
      <c r="H7" s="77" t="s">
        <v>5</v>
      </c>
      <c r="I7" s="78">
        <f>M5</f>
        <v>0</v>
      </c>
      <c r="J7" s="76">
        <f>O6</f>
        <v>0</v>
      </c>
      <c r="K7" s="77" t="s">
        <v>5</v>
      </c>
      <c r="L7" s="78">
        <f>M6</f>
        <v>0</v>
      </c>
      <c r="M7" s="119"/>
      <c r="N7" s="120"/>
      <c r="O7" s="121"/>
      <c r="P7" s="71">
        <f>IF(D7&gt;F7,1,0)+IF(G7&gt;I7,1,0)+IF(J7&gt;L7,1,0)</f>
        <v>0</v>
      </c>
      <c r="Q7" s="71">
        <f>IF(D7=F7,1,0)+IF(G7=I7,1,0)+IF(J7=L7,1,0)</f>
        <v>3</v>
      </c>
      <c r="R7" s="72">
        <f>IF(D7&lt;F7,1,0)+IF(G7&lt;I7,1,0)+IF(J7&lt;L7,1,0)</f>
        <v>0</v>
      </c>
      <c r="S7" s="73">
        <f>D7+G7+J7</f>
        <v>0</v>
      </c>
      <c r="T7" s="72">
        <f>F7+I7+L7</f>
        <v>0</v>
      </c>
      <c r="U7" s="621">
        <f>P7*3+Q7*1</f>
        <v>3</v>
      </c>
      <c r="V7" s="621"/>
      <c r="W7" s="74">
        <f>1+IF(U7&lt;U4,1,0)+IF(U7&lt;U5,1,0)+IF(U7&lt;U6,1,0)</f>
        <v>1</v>
      </c>
      <c r="X7" s="62"/>
      <c r="Y7" s="65"/>
      <c r="Z7" s="65"/>
      <c r="AA7" s="75"/>
    </row>
    <row r="8" spans="1:27" ht="20.25">
      <c r="A8" s="79"/>
      <c r="B8" s="79"/>
      <c r="C8" s="79"/>
      <c r="D8" s="80"/>
      <c r="E8" s="79"/>
      <c r="F8" s="80"/>
      <c r="G8" s="80"/>
      <c r="H8" s="79"/>
      <c r="I8" s="80"/>
      <c r="J8" s="80"/>
      <c r="K8" s="79"/>
      <c r="L8" s="80"/>
      <c r="M8" s="80"/>
      <c r="N8" s="79"/>
      <c r="O8" s="80"/>
      <c r="P8" s="81"/>
      <c r="Q8" s="91"/>
      <c r="R8" s="80"/>
      <c r="S8" s="81"/>
      <c r="T8" s="80"/>
      <c r="U8" s="624"/>
      <c r="V8" s="624"/>
      <c r="W8" s="79"/>
      <c r="Y8" s="83"/>
      <c r="Z8" s="83"/>
      <c r="AA8" s="84"/>
    </row>
    <row r="9" spans="1:27" s="2" customFormat="1" ht="15.75">
      <c r="A9" s="5"/>
      <c r="B9" s="92" t="s">
        <v>79</v>
      </c>
      <c r="C9" s="5"/>
      <c r="D9" s="6"/>
      <c r="E9" s="5"/>
      <c r="F9" s="6"/>
      <c r="G9" s="6"/>
      <c r="H9" s="5"/>
      <c r="I9" s="6"/>
      <c r="J9" s="6"/>
      <c r="K9" s="5"/>
      <c r="L9" s="6"/>
      <c r="M9" s="6"/>
      <c r="N9" s="5"/>
      <c r="O9" s="6"/>
      <c r="P9" s="93"/>
      <c r="Q9" s="93"/>
      <c r="R9" s="6"/>
      <c r="S9" s="93"/>
      <c r="T9" s="6"/>
      <c r="U9" s="7"/>
      <c r="V9" s="7"/>
      <c r="W9" s="5"/>
      <c r="X9" s="1"/>
      <c r="Y9" s="3"/>
      <c r="Z9" s="3"/>
      <c r="AA9" s="4"/>
    </row>
    <row r="10" spans="1:27" s="2" customFormat="1" ht="15.75">
      <c r="A10" s="5"/>
      <c r="B10" s="92" t="s">
        <v>78</v>
      </c>
      <c r="C10" s="5"/>
      <c r="D10" s="6"/>
      <c r="E10" s="5"/>
      <c r="F10" s="6"/>
      <c r="G10" s="6"/>
      <c r="H10" s="5"/>
      <c r="I10" s="6"/>
      <c r="J10" s="6"/>
      <c r="K10" s="5"/>
      <c r="L10" s="6"/>
      <c r="M10" s="6"/>
      <c r="N10" s="5"/>
      <c r="O10" s="6"/>
      <c r="P10" s="93"/>
      <c r="Q10" s="93"/>
      <c r="R10" s="6"/>
      <c r="S10" s="93"/>
      <c r="T10" s="6"/>
      <c r="U10" s="7"/>
      <c r="V10" s="7"/>
      <c r="W10" s="5"/>
      <c r="X10" s="1"/>
      <c r="Y10" s="3"/>
      <c r="Z10" s="3"/>
      <c r="AA10" s="4"/>
    </row>
    <row r="11" spans="1:27" s="2" customFormat="1" ht="15.75">
      <c r="A11" s="5"/>
      <c r="B11" s="5"/>
      <c r="C11" s="5"/>
      <c r="D11" s="6"/>
      <c r="E11" s="5"/>
      <c r="F11" s="6"/>
      <c r="G11" s="6"/>
      <c r="H11" s="5"/>
      <c r="I11" s="6"/>
      <c r="J11" s="6"/>
      <c r="K11" s="5"/>
      <c r="L11" s="6"/>
      <c r="M11" s="6"/>
      <c r="N11" s="5"/>
      <c r="O11" s="6"/>
      <c r="P11" s="93"/>
      <c r="Q11" s="93"/>
      <c r="R11" s="6"/>
      <c r="S11" s="93"/>
      <c r="T11" s="6"/>
      <c r="U11" s="7"/>
      <c r="V11" s="7"/>
      <c r="W11" s="5"/>
      <c r="X11" s="1"/>
      <c r="Y11" s="3"/>
      <c r="Z11" s="3"/>
      <c r="AA11" s="4"/>
    </row>
    <row r="12" spans="1:27" s="98" customFormat="1" ht="20.25">
      <c r="A12" s="94"/>
      <c r="B12" s="627" t="s">
        <v>13</v>
      </c>
      <c r="C12" s="627"/>
      <c r="D12" s="627"/>
      <c r="E12" s="627"/>
      <c r="F12" s="627"/>
      <c r="G12" s="627"/>
      <c r="H12" s="627"/>
      <c r="I12" s="627"/>
      <c r="J12" s="627"/>
      <c r="K12" s="627"/>
      <c r="L12" s="627"/>
      <c r="M12" s="627"/>
      <c r="N12" s="627"/>
      <c r="O12" s="627"/>
      <c r="P12" s="627"/>
      <c r="Q12" s="627"/>
      <c r="R12" s="627"/>
      <c r="S12" s="627"/>
      <c r="T12" s="627"/>
      <c r="U12" s="627"/>
      <c r="V12" s="627"/>
      <c r="W12" s="627"/>
      <c r="X12" s="95"/>
      <c r="Y12" s="96"/>
      <c r="Z12" s="96"/>
      <c r="AA12" s="97"/>
    </row>
    <row r="13" spans="1:23" s="98" customFormat="1" ht="18">
      <c r="A13" s="99"/>
      <c r="B13" s="622" t="s">
        <v>14</v>
      </c>
      <c r="C13" s="622"/>
      <c r="D13" s="622"/>
      <c r="E13" s="622"/>
      <c r="F13" s="622"/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622"/>
      <c r="R13" s="622"/>
      <c r="S13" s="622"/>
      <c r="T13" s="622"/>
      <c r="U13" s="622"/>
      <c r="V13" s="622"/>
      <c r="W13" s="622"/>
    </row>
    <row r="14" spans="1:23" s="98" customFormat="1" ht="18">
      <c r="A14" s="99"/>
      <c r="B14" s="622"/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</row>
    <row r="15" spans="1:23" s="98" customFormat="1" ht="18">
      <c r="A15" s="99"/>
      <c r="B15" s="622"/>
      <c r="C15" s="622"/>
      <c r="D15" s="622"/>
      <c r="E15" s="622"/>
      <c r="F15" s="622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</row>
    <row r="16" spans="1:23" s="98" customFormat="1" ht="18">
      <c r="A16" s="99"/>
      <c r="B16" s="622"/>
      <c r="C16" s="622"/>
      <c r="D16" s="622"/>
      <c r="E16" s="622"/>
      <c r="F16" s="622"/>
      <c r="G16" s="622"/>
      <c r="H16" s="622"/>
      <c r="I16" s="622"/>
      <c r="J16" s="622"/>
      <c r="K16" s="622"/>
      <c r="L16" s="622"/>
      <c r="M16" s="622"/>
      <c r="N16" s="622"/>
      <c r="O16" s="622"/>
      <c r="P16" s="622"/>
      <c r="Q16" s="622"/>
      <c r="R16" s="622"/>
      <c r="S16" s="622"/>
      <c r="T16" s="622"/>
      <c r="U16" s="622"/>
      <c r="V16" s="622"/>
      <c r="W16" s="622"/>
    </row>
    <row r="17" spans="1:24" s="98" customFormat="1" ht="18">
      <c r="A17" s="95"/>
      <c r="B17" s="623" t="s">
        <v>15</v>
      </c>
      <c r="C17" s="623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23"/>
      <c r="O17" s="623"/>
      <c r="P17" s="623"/>
      <c r="Q17" s="623"/>
      <c r="R17" s="623"/>
      <c r="S17" s="623"/>
      <c r="T17" s="623"/>
      <c r="U17" s="623"/>
      <c r="V17" s="623"/>
      <c r="W17" s="623"/>
      <c r="X17" s="95"/>
    </row>
    <row r="18" spans="1:24" s="98" customFormat="1" ht="18">
      <c r="A18" s="95"/>
      <c r="B18" s="623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623"/>
      <c r="N18" s="623"/>
      <c r="O18" s="623"/>
      <c r="P18" s="623"/>
      <c r="Q18" s="623"/>
      <c r="R18" s="623"/>
      <c r="S18" s="623"/>
      <c r="T18" s="623"/>
      <c r="U18" s="623"/>
      <c r="V18" s="623"/>
      <c r="W18" s="623"/>
      <c r="X18" s="95"/>
    </row>
    <row r="19" spans="1:24" s="98" customFormat="1" ht="18">
      <c r="A19" s="95"/>
      <c r="B19" s="623"/>
      <c r="C19" s="623"/>
      <c r="D19" s="623"/>
      <c r="E19" s="623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3"/>
      <c r="Q19" s="623"/>
      <c r="R19" s="623"/>
      <c r="S19" s="623"/>
      <c r="T19" s="623"/>
      <c r="U19" s="623"/>
      <c r="V19" s="623"/>
      <c r="W19" s="623"/>
      <c r="X19" s="95"/>
    </row>
    <row r="20" spans="1:24" s="98" customFormat="1" ht="18">
      <c r="A20" s="95"/>
      <c r="B20" s="623"/>
      <c r="C20" s="623"/>
      <c r="D20" s="623"/>
      <c r="E20" s="623"/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3"/>
      <c r="Q20" s="623"/>
      <c r="R20" s="623"/>
      <c r="S20" s="623"/>
      <c r="T20" s="623"/>
      <c r="U20" s="623"/>
      <c r="V20" s="623"/>
      <c r="W20" s="623"/>
      <c r="X20" s="95"/>
    </row>
    <row r="21" spans="1:24" s="98" customFormat="1" ht="18">
      <c r="A21" s="95"/>
      <c r="B21" s="625" t="s">
        <v>16</v>
      </c>
      <c r="C21" s="625"/>
      <c r="D21" s="625"/>
      <c r="E21" s="625"/>
      <c r="F21" s="625"/>
      <c r="G21" s="625"/>
      <c r="H21" s="625"/>
      <c r="I21" s="625"/>
      <c r="J21" s="625"/>
      <c r="K21" s="625"/>
      <c r="L21" s="625"/>
      <c r="M21" s="625"/>
      <c r="N21" s="625"/>
      <c r="O21" s="625"/>
      <c r="P21" s="625"/>
      <c r="Q21" s="625"/>
      <c r="R21" s="625"/>
      <c r="S21" s="625"/>
      <c r="T21" s="625"/>
      <c r="U21" s="625"/>
      <c r="V21" s="625"/>
      <c r="W21" s="625"/>
      <c r="X21" s="95"/>
    </row>
    <row r="22" spans="1:24" s="98" customFormat="1" ht="18">
      <c r="A22" s="95"/>
      <c r="B22" s="625"/>
      <c r="C22" s="625"/>
      <c r="D22" s="625"/>
      <c r="E22" s="625"/>
      <c r="F22" s="625"/>
      <c r="G22" s="625"/>
      <c r="H22" s="625"/>
      <c r="I22" s="625"/>
      <c r="J22" s="625"/>
      <c r="K22" s="625"/>
      <c r="L22" s="625"/>
      <c r="M22" s="625"/>
      <c r="N22" s="625"/>
      <c r="O22" s="625"/>
      <c r="P22" s="625"/>
      <c r="Q22" s="625"/>
      <c r="R22" s="625"/>
      <c r="S22" s="625"/>
      <c r="T22" s="625"/>
      <c r="U22" s="625"/>
      <c r="V22" s="625"/>
      <c r="W22" s="625"/>
      <c r="X22" s="95"/>
    </row>
    <row r="23" spans="1:24" s="98" customFormat="1" ht="18">
      <c r="A23" s="95"/>
      <c r="B23" s="625"/>
      <c r="C23" s="625"/>
      <c r="D23" s="625"/>
      <c r="E23" s="625"/>
      <c r="F23" s="625"/>
      <c r="G23" s="625"/>
      <c r="H23" s="625"/>
      <c r="I23" s="625"/>
      <c r="J23" s="625"/>
      <c r="K23" s="625"/>
      <c r="L23" s="625"/>
      <c r="M23" s="625"/>
      <c r="N23" s="625"/>
      <c r="O23" s="625"/>
      <c r="P23" s="625"/>
      <c r="Q23" s="625"/>
      <c r="R23" s="625"/>
      <c r="S23" s="625"/>
      <c r="T23" s="625"/>
      <c r="U23" s="625"/>
      <c r="V23" s="625"/>
      <c r="W23" s="625"/>
      <c r="X23" s="95"/>
    </row>
    <row r="24" spans="2:23" ht="20.25">
      <c r="B24" s="626"/>
      <c r="C24" s="626"/>
      <c r="D24" s="626"/>
      <c r="E24" s="626"/>
      <c r="F24" s="626"/>
      <c r="G24" s="626"/>
      <c r="H24" s="626"/>
      <c r="I24" s="626"/>
      <c r="J24" s="626"/>
      <c r="K24" s="626"/>
      <c r="L24" s="626"/>
      <c r="M24" s="626"/>
      <c r="N24" s="626"/>
      <c r="O24" s="626"/>
      <c r="P24" s="626"/>
      <c r="Q24" s="626"/>
      <c r="R24" s="626"/>
      <c r="S24" s="626"/>
      <c r="T24" s="626"/>
      <c r="U24" s="626"/>
      <c r="V24" s="626"/>
      <c r="W24" s="626"/>
    </row>
    <row r="25" spans="2:17" ht="20.25">
      <c r="B25" s="100" t="s">
        <v>80</v>
      </c>
      <c r="L25" s="88" t="s">
        <v>81</v>
      </c>
      <c r="P25" s="90"/>
      <c r="Q25" s="90"/>
    </row>
    <row r="26" spans="16:17" ht="20.25">
      <c r="P26" s="90"/>
      <c r="Q26" s="90"/>
    </row>
    <row r="27" spans="16:17" ht="20.25">
      <c r="P27" s="90"/>
      <c r="Q27" s="90"/>
    </row>
    <row r="28" spans="16:17" ht="20.25">
      <c r="P28" s="90"/>
      <c r="Q28" s="90"/>
    </row>
    <row r="29" spans="16:17" ht="20.25">
      <c r="P29" s="90"/>
      <c r="Q29" s="90"/>
    </row>
    <row r="30" spans="16:17" ht="20.25">
      <c r="P30" s="90"/>
      <c r="Q30" s="90"/>
    </row>
    <row r="31" spans="16:17" ht="20.25">
      <c r="P31" s="90"/>
      <c r="Q31" s="90"/>
    </row>
    <row r="32" spans="16:17" ht="20.25">
      <c r="P32" s="90"/>
      <c r="Q32" s="90"/>
    </row>
    <row r="33" spans="16:17" ht="20.25">
      <c r="P33" s="90"/>
      <c r="Q33" s="90"/>
    </row>
    <row r="34" spans="16:17" ht="20.25">
      <c r="P34" s="90"/>
      <c r="Q34" s="90"/>
    </row>
    <row r="35" spans="16:17" ht="20.25">
      <c r="P35" s="90"/>
      <c r="Q35" s="90"/>
    </row>
    <row r="36" spans="16:17" ht="20.25">
      <c r="P36" s="90"/>
      <c r="Q36" s="90"/>
    </row>
    <row r="37" spans="16:17" ht="20.25">
      <c r="P37" s="90"/>
      <c r="Q37" s="90"/>
    </row>
    <row r="38" spans="16:17" ht="20.25">
      <c r="P38" s="90"/>
      <c r="Q38" s="90"/>
    </row>
    <row r="39" spans="16:17" ht="20.25">
      <c r="P39" s="90"/>
      <c r="Q39" s="90"/>
    </row>
    <row r="40" spans="16:17" ht="20.25">
      <c r="P40" s="90"/>
      <c r="Q40" s="90"/>
    </row>
  </sheetData>
  <sheetProtection/>
  <protectedRanges>
    <protectedRange sqref="G4 I4 J4:J5 L4:L5 M4:M6 O4:O6 B4:B7 B12:W26 W4:W7" name="Oblast1_1_1"/>
  </protectedRanges>
  <mergeCells count="21">
    <mergeCell ref="B21:W21"/>
    <mergeCell ref="A1:W1"/>
    <mergeCell ref="S3:T3"/>
    <mergeCell ref="U3:V3"/>
    <mergeCell ref="U4:V4"/>
    <mergeCell ref="U5:V5"/>
    <mergeCell ref="B22:W22"/>
    <mergeCell ref="B12:W12"/>
    <mergeCell ref="B17:W17"/>
    <mergeCell ref="B18:W18"/>
    <mergeCell ref="B19:W19"/>
    <mergeCell ref="B23:W23"/>
    <mergeCell ref="B24:W24"/>
    <mergeCell ref="U6:V6"/>
    <mergeCell ref="B13:W13"/>
    <mergeCell ref="B14:W14"/>
    <mergeCell ref="B15:W15"/>
    <mergeCell ref="U7:V7"/>
    <mergeCell ref="U8:V8"/>
    <mergeCell ref="B16:W16"/>
    <mergeCell ref="B20:W2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40"/>
  <sheetViews>
    <sheetView zoomScalePageLayoutView="0" workbookViewId="0" topLeftCell="A1">
      <selection activeCell="A9" sqref="A9:IV9"/>
    </sheetView>
  </sheetViews>
  <sheetFormatPr defaultColWidth="1.7109375" defaultRowHeight="15"/>
  <cols>
    <col min="1" max="1" width="4.7109375" style="82" customWidth="1"/>
    <col min="2" max="2" width="42.140625" style="82" customWidth="1"/>
    <col min="3" max="3" width="9.7109375" style="82" hidden="1" customWidth="1"/>
    <col min="4" max="4" width="5.7109375" style="87" customWidth="1"/>
    <col min="5" max="5" width="1.7109375" style="82" customWidth="1"/>
    <col min="6" max="6" width="5.7109375" style="88" customWidth="1"/>
    <col min="7" max="7" width="5.7109375" style="87" customWidth="1"/>
    <col min="8" max="8" width="1.7109375" style="82" customWidth="1"/>
    <col min="9" max="9" width="5.7109375" style="88" customWidth="1"/>
    <col min="10" max="10" width="5.7109375" style="89" customWidth="1"/>
    <col min="11" max="11" width="1.7109375" style="82" customWidth="1"/>
    <col min="12" max="12" width="5.7109375" style="88" customWidth="1"/>
    <col min="13" max="13" width="5.7109375" style="89" customWidth="1"/>
    <col min="14" max="14" width="1.7109375" style="82" customWidth="1"/>
    <col min="15" max="15" width="5.7109375" style="88" customWidth="1"/>
    <col min="16" max="17" width="8.7109375" style="89" customWidth="1"/>
    <col min="18" max="18" width="8.7109375" style="87" customWidth="1"/>
    <col min="19" max="19" width="8.8515625" style="89" customWidth="1"/>
    <col min="20" max="20" width="8.8515625" style="87" customWidth="1"/>
    <col min="21" max="21" width="5.28125" style="82" customWidth="1"/>
    <col min="22" max="22" width="13.7109375" style="82" customWidth="1"/>
    <col min="23" max="23" width="10.00390625" style="82" customWidth="1"/>
    <col min="24" max="24" width="7.00390625" style="82" customWidth="1"/>
    <col min="25" max="242" width="9.140625" style="85" customWidth="1"/>
    <col min="243" max="243" width="2.7109375" style="85" customWidth="1"/>
    <col min="244" max="244" width="17.57421875" style="85" bestFit="1" customWidth="1"/>
    <col min="245" max="245" width="0" style="85" hidden="1" customWidth="1"/>
    <col min="246" max="16384" width="1.7109375" style="85" customWidth="1"/>
  </cols>
  <sheetData>
    <row r="1" spans="1:24" s="63" customFormat="1" ht="36">
      <c r="A1" s="617" t="s">
        <v>85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17"/>
      <c r="X1" s="62"/>
    </row>
    <row r="2" spans="1:24" s="63" customFormat="1" ht="21">
      <c r="A2" s="102"/>
      <c r="B2" s="102"/>
      <c r="C2" s="102"/>
      <c r="D2" s="103"/>
      <c r="E2" s="102"/>
      <c r="F2" s="104"/>
      <c r="G2" s="103"/>
      <c r="H2" s="102"/>
      <c r="I2" s="104"/>
      <c r="J2" s="105"/>
      <c r="K2" s="102"/>
      <c r="L2" s="104"/>
      <c r="M2" s="105"/>
      <c r="N2" s="102"/>
      <c r="O2" s="104"/>
      <c r="P2" s="106"/>
      <c r="Q2" s="122"/>
      <c r="R2" s="103"/>
      <c r="S2" s="105"/>
      <c r="T2" s="103"/>
      <c r="U2" s="102"/>
      <c r="V2" s="102"/>
      <c r="W2" s="102"/>
      <c r="X2" s="62"/>
    </row>
    <row r="3" spans="1:27" s="62" customFormat="1" ht="21">
      <c r="A3" s="107"/>
      <c r="B3" s="108" t="s">
        <v>6</v>
      </c>
      <c r="C3" s="109" t="s">
        <v>0</v>
      </c>
      <c r="D3" s="110"/>
      <c r="E3" s="111">
        <v>1</v>
      </c>
      <c r="F3" s="112"/>
      <c r="G3" s="110"/>
      <c r="H3" s="111">
        <v>2</v>
      </c>
      <c r="I3" s="112"/>
      <c r="J3" s="110"/>
      <c r="K3" s="111">
        <v>3</v>
      </c>
      <c r="L3" s="112"/>
      <c r="M3" s="110"/>
      <c r="N3" s="111">
        <v>4</v>
      </c>
      <c r="O3" s="112"/>
      <c r="P3" s="113" t="s">
        <v>1</v>
      </c>
      <c r="Q3" s="113" t="s">
        <v>12</v>
      </c>
      <c r="R3" s="114" t="s">
        <v>2</v>
      </c>
      <c r="S3" s="619" t="s">
        <v>73</v>
      </c>
      <c r="T3" s="620"/>
      <c r="U3" s="618" t="s">
        <v>3</v>
      </c>
      <c r="V3" s="618"/>
      <c r="W3" s="115" t="s">
        <v>4</v>
      </c>
      <c r="X3" s="64"/>
      <c r="Y3" s="65"/>
      <c r="Z3" s="65"/>
      <c r="AA3" s="65"/>
    </row>
    <row r="4" spans="1:27" s="63" customFormat="1" ht="21">
      <c r="A4" s="101">
        <v>1</v>
      </c>
      <c r="B4" s="66" t="s">
        <v>74</v>
      </c>
      <c r="C4" s="67">
        <v>777644380</v>
      </c>
      <c r="D4" s="116"/>
      <c r="E4" s="117"/>
      <c r="F4" s="118"/>
      <c r="G4" s="68">
        <v>0</v>
      </c>
      <c r="H4" s="69" t="s">
        <v>5</v>
      </c>
      <c r="I4" s="70">
        <v>0</v>
      </c>
      <c r="J4" s="68">
        <v>0</v>
      </c>
      <c r="K4" s="69" t="s">
        <v>5</v>
      </c>
      <c r="L4" s="70">
        <v>0</v>
      </c>
      <c r="M4" s="68">
        <v>0</v>
      </c>
      <c r="N4" s="69" t="s">
        <v>5</v>
      </c>
      <c r="O4" s="70">
        <v>0</v>
      </c>
      <c r="P4" s="71">
        <f>IF(G4&gt;I4,1,0)+IF(J4&gt;L4,1,0)+IF(M4&gt;O4,1,0)</f>
        <v>0</v>
      </c>
      <c r="Q4" s="71">
        <f>IF(G4=I4,1,0)+IF(J4=L4,1,0)+IF(M4=O4,1,0)</f>
        <v>3</v>
      </c>
      <c r="R4" s="72">
        <f>IF(G4&lt;I4,1,0)+IF(J4&lt;L4,1,0)+IF(M4&lt;O4,1,0)</f>
        <v>0</v>
      </c>
      <c r="S4" s="73">
        <f>G4+J4+M4</f>
        <v>0</v>
      </c>
      <c r="T4" s="72">
        <f>I4+L4+O4</f>
        <v>0</v>
      </c>
      <c r="U4" s="621">
        <f>P4*3+Q4*1</f>
        <v>3</v>
      </c>
      <c r="V4" s="621"/>
      <c r="W4" s="74">
        <f>1+IF(U4&lt;U5,1,0)+IF(U4&lt;U6,1,0)+IF(U4&lt;U7,1,0)</f>
        <v>1</v>
      </c>
      <c r="X4" s="62"/>
      <c r="Y4" s="65"/>
      <c r="Z4" s="65"/>
      <c r="AA4" s="75"/>
    </row>
    <row r="5" spans="1:27" s="63" customFormat="1" ht="21">
      <c r="A5" s="101">
        <v>2</v>
      </c>
      <c r="B5" s="66" t="s">
        <v>75</v>
      </c>
      <c r="C5" s="67">
        <v>602693433</v>
      </c>
      <c r="D5" s="76">
        <f>I4</f>
        <v>0</v>
      </c>
      <c r="E5" s="77" t="s">
        <v>5</v>
      </c>
      <c r="F5" s="78">
        <f>G4</f>
        <v>0</v>
      </c>
      <c r="G5" s="119"/>
      <c r="H5" s="120"/>
      <c r="I5" s="121"/>
      <c r="J5" s="68">
        <v>0</v>
      </c>
      <c r="K5" s="69" t="s">
        <v>5</v>
      </c>
      <c r="L5" s="70">
        <v>0</v>
      </c>
      <c r="M5" s="68">
        <v>0</v>
      </c>
      <c r="N5" s="69" t="s">
        <v>5</v>
      </c>
      <c r="O5" s="70">
        <v>0</v>
      </c>
      <c r="P5" s="71">
        <f>IF(D5&gt;F5,1,0)+IF(J5&gt;L5,1,0)+IF(M5&gt;O5,1,0)</f>
        <v>0</v>
      </c>
      <c r="Q5" s="71">
        <f>IF(D5=F5,1,0)+IF(J5=L5,1,0)+IF(M5=O5,1,0)</f>
        <v>3</v>
      </c>
      <c r="R5" s="72">
        <f>IF(D5&lt;F5,1,0)+IF(J5&lt;L5,1,0)+IF(M5&lt;O5,1,0)</f>
        <v>0</v>
      </c>
      <c r="S5" s="73">
        <f>D5+J5+M5</f>
        <v>0</v>
      </c>
      <c r="T5" s="72">
        <f>F5+L5+O5</f>
        <v>0</v>
      </c>
      <c r="U5" s="621">
        <f>P5*3+Q5*1</f>
        <v>3</v>
      </c>
      <c r="V5" s="621"/>
      <c r="W5" s="74">
        <f>1+IF(U5&lt;U4,1,0)+IF(U5&lt;U6,1,0)+IF(U5&lt;U7,1,0)</f>
        <v>1</v>
      </c>
      <c r="X5" s="62"/>
      <c r="Y5" s="65"/>
      <c r="Z5" s="65"/>
      <c r="AA5" s="75"/>
    </row>
    <row r="6" spans="1:27" s="63" customFormat="1" ht="21">
      <c r="A6" s="101">
        <v>3</v>
      </c>
      <c r="B6" s="66" t="s">
        <v>76</v>
      </c>
      <c r="C6" s="67">
        <v>602235700</v>
      </c>
      <c r="D6" s="76">
        <f>L4</f>
        <v>0</v>
      </c>
      <c r="E6" s="77" t="s">
        <v>5</v>
      </c>
      <c r="F6" s="78">
        <f>J4</f>
        <v>0</v>
      </c>
      <c r="G6" s="76">
        <f>L5</f>
        <v>0</v>
      </c>
      <c r="H6" s="77" t="s">
        <v>5</v>
      </c>
      <c r="I6" s="78">
        <f>J5</f>
        <v>0</v>
      </c>
      <c r="J6" s="119"/>
      <c r="K6" s="120"/>
      <c r="L6" s="121"/>
      <c r="M6" s="68">
        <v>0</v>
      </c>
      <c r="N6" s="69" t="s">
        <v>5</v>
      </c>
      <c r="O6" s="70">
        <v>0</v>
      </c>
      <c r="P6" s="71">
        <f>IF(D6&gt;F6,1,0)+IF(G6&gt;I6,1,0)+IF(M6&gt;O6,1,0)</f>
        <v>0</v>
      </c>
      <c r="Q6" s="71">
        <f>IF(D6=F6,1,0)+IF(G6=I6,1,0)+IF(M6=O6,1,0)</f>
        <v>3</v>
      </c>
      <c r="R6" s="72">
        <f>IF(D6&lt;F6,1,0)+IF(G6&lt;I6,1,0)+IF(M6&lt;O6,1,0)</f>
        <v>0</v>
      </c>
      <c r="S6" s="73">
        <f>D6+G6+M6</f>
        <v>0</v>
      </c>
      <c r="T6" s="72">
        <f>F6+I6+O6</f>
        <v>0</v>
      </c>
      <c r="U6" s="621">
        <f>P6*3+Q6*1</f>
        <v>3</v>
      </c>
      <c r="V6" s="621"/>
      <c r="W6" s="74">
        <f>1+IF(U6&lt;U4,1,0)+IF(U6&lt;U5,1,0)+IF(U6&lt;U7,1,0)</f>
        <v>1</v>
      </c>
      <c r="X6" s="62"/>
      <c r="Y6" s="65"/>
      <c r="Z6" s="65"/>
      <c r="AA6" s="75"/>
    </row>
    <row r="7" spans="1:27" s="63" customFormat="1" ht="21">
      <c r="A7" s="101">
        <v>4</v>
      </c>
      <c r="B7" s="66" t="s">
        <v>77</v>
      </c>
      <c r="C7" s="67">
        <v>737215132</v>
      </c>
      <c r="D7" s="76">
        <f>O4</f>
        <v>0</v>
      </c>
      <c r="E7" s="77" t="s">
        <v>5</v>
      </c>
      <c r="F7" s="78">
        <f>M4</f>
        <v>0</v>
      </c>
      <c r="G7" s="76">
        <f>O5</f>
        <v>0</v>
      </c>
      <c r="H7" s="77" t="s">
        <v>5</v>
      </c>
      <c r="I7" s="78">
        <f>M5</f>
        <v>0</v>
      </c>
      <c r="J7" s="76">
        <f>O6</f>
        <v>0</v>
      </c>
      <c r="K7" s="77" t="s">
        <v>5</v>
      </c>
      <c r="L7" s="78">
        <f>M6</f>
        <v>0</v>
      </c>
      <c r="M7" s="119"/>
      <c r="N7" s="120"/>
      <c r="O7" s="121"/>
      <c r="P7" s="71">
        <f>IF(D7&gt;F7,1,0)+IF(G7&gt;I7,1,0)+IF(J7&gt;L7,1,0)</f>
        <v>0</v>
      </c>
      <c r="Q7" s="71">
        <f>IF(D7=F7,1,0)+IF(G7=I7,1,0)+IF(J7=L7,1,0)</f>
        <v>3</v>
      </c>
      <c r="R7" s="72">
        <f>IF(D7&lt;F7,1,0)+IF(G7&lt;I7,1,0)+IF(J7&lt;L7,1,0)</f>
        <v>0</v>
      </c>
      <c r="S7" s="73">
        <f>D7+G7+J7</f>
        <v>0</v>
      </c>
      <c r="T7" s="72">
        <f>F7+I7+L7</f>
        <v>0</v>
      </c>
      <c r="U7" s="621">
        <f>P7*3+Q7*1</f>
        <v>3</v>
      </c>
      <c r="V7" s="621"/>
      <c r="W7" s="74">
        <f>1+IF(U7&lt;U4,1,0)+IF(U7&lt;U5,1,0)+IF(U7&lt;U6,1,0)</f>
        <v>1</v>
      </c>
      <c r="X7" s="62"/>
      <c r="Y7" s="65"/>
      <c r="Z7" s="65"/>
      <c r="AA7" s="75"/>
    </row>
    <row r="8" spans="1:27" ht="20.25">
      <c r="A8" s="79"/>
      <c r="B8" s="79"/>
      <c r="C8" s="79"/>
      <c r="D8" s="80"/>
      <c r="E8" s="79"/>
      <c r="F8" s="80"/>
      <c r="G8" s="80"/>
      <c r="H8" s="79"/>
      <c r="I8" s="80"/>
      <c r="J8" s="80"/>
      <c r="K8" s="79"/>
      <c r="L8" s="80"/>
      <c r="M8" s="80"/>
      <c r="N8" s="79"/>
      <c r="O8" s="80"/>
      <c r="P8" s="81"/>
      <c r="Q8" s="91"/>
      <c r="R8" s="80"/>
      <c r="S8" s="81"/>
      <c r="T8" s="80"/>
      <c r="U8" s="624"/>
      <c r="V8" s="624"/>
      <c r="W8" s="79"/>
      <c r="Y8" s="83"/>
      <c r="Z8" s="83"/>
      <c r="AA8" s="84"/>
    </row>
    <row r="9" spans="1:27" s="2" customFormat="1" ht="15.75">
      <c r="A9" s="5"/>
      <c r="B9" s="92" t="s">
        <v>79</v>
      </c>
      <c r="C9" s="5"/>
      <c r="D9" s="6"/>
      <c r="E9" s="5"/>
      <c r="F9" s="6"/>
      <c r="G9" s="6"/>
      <c r="H9" s="5"/>
      <c r="I9" s="6"/>
      <c r="J9" s="6"/>
      <c r="K9" s="5"/>
      <c r="L9" s="6"/>
      <c r="M9" s="6"/>
      <c r="N9" s="5"/>
      <c r="O9" s="6"/>
      <c r="P9" s="93"/>
      <c r="Q9" s="93"/>
      <c r="R9" s="6"/>
      <c r="S9" s="93"/>
      <c r="T9" s="6"/>
      <c r="U9" s="7"/>
      <c r="V9" s="7"/>
      <c r="W9" s="5"/>
      <c r="X9" s="1"/>
      <c r="Y9" s="3"/>
      <c r="Z9" s="3"/>
      <c r="AA9" s="4"/>
    </row>
    <row r="10" spans="1:27" s="2" customFormat="1" ht="15.75">
      <c r="A10" s="5"/>
      <c r="B10" s="92" t="s">
        <v>78</v>
      </c>
      <c r="C10" s="5"/>
      <c r="D10" s="6"/>
      <c r="E10" s="5"/>
      <c r="F10" s="6"/>
      <c r="G10" s="6"/>
      <c r="H10" s="5"/>
      <c r="I10" s="6"/>
      <c r="J10" s="6"/>
      <c r="K10" s="5"/>
      <c r="L10" s="6"/>
      <c r="M10" s="6"/>
      <c r="N10" s="5"/>
      <c r="O10" s="6"/>
      <c r="P10" s="93"/>
      <c r="Q10" s="93"/>
      <c r="R10" s="6"/>
      <c r="S10" s="93"/>
      <c r="T10" s="6"/>
      <c r="U10" s="7"/>
      <c r="V10" s="7"/>
      <c r="W10" s="5"/>
      <c r="X10" s="1"/>
      <c r="Y10" s="3"/>
      <c r="Z10" s="3"/>
      <c r="AA10" s="4"/>
    </row>
    <row r="11" spans="1:27" s="2" customFormat="1" ht="15.75">
      <c r="A11" s="5"/>
      <c r="B11" s="5"/>
      <c r="C11" s="5"/>
      <c r="D11" s="6"/>
      <c r="E11" s="5"/>
      <c r="F11" s="6"/>
      <c r="G11" s="6"/>
      <c r="H11" s="5"/>
      <c r="I11" s="6"/>
      <c r="J11" s="6"/>
      <c r="K11" s="5"/>
      <c r="L11" s="6"/>
      <c r="M11" s="6"/>
      <c r="N11" s="5"/>
      <c r="O11" s="6"/>
      <c r="P11" s="93"/>
      <c r="Q11" s="93"/>
      <c r="R11" s="6"/>
      <c r="S11" s="93"/>
      <c r="T11" s="6"/>
      <c r="U11" s="7"/>
      <c r="V11" s="7"/>
      <c r="W11" s="5"/>
      <c r="X11" s="1"/>
      <c r="Y11" s="3"/>
      <c r="Z11" s="3"/>
      <c r="AA11" s="4"/>
    </row>
    <row r="12" spans="1:27" s="98" customFormat="1" ht="20.25">
      <c r="A12" s="94"/>
      <c r="B12" s="627" t="s">
        <v>13</v>
      </c>
      <c r="C12" s="627"/>
      <c r="D12" s="627"/>
      <c r="E12" s="627"/>
      <c r="F12" s="627"/>
      <c r="G12" s="627"/>
      <c r="H12" s="627"/>
      <c r="I12" s="627"/>
      <c r="J12" s="627"/>
      <c r="K12" s="627"/>
      <c r="L12" s="627"/>
      <c r="M12" s="627"/>
      <c r="N12" s="627"/>
      <c r="O12" s="627"/>
      <c r="P12" s="627"/>
      <c r="Q12" s="627"/>
      <c r="R12" s="627"/>
      <c r="S12" s="627"/>
      <c r="T12" s="627"/>
      <c r="U12" s="627"/>
      <c r="V12" s="627"/>
      <c r="W12" s="627"/>
      <c r="X12" s="95"/>
      <c r="Y12" s="96"/>
      <c r="Z12" s="96"/>
      <c r="AA12" s="97"/>
    </row>
    <row r="13" spans="1:23" s="98" customFormat="1" ht="18">
      <c r="A13" s="99"/>
      <c r="B13" s="622" t="s">
        <v>14</v>
      </c>
      <c r="C13" s="622"/>
      <c r="D13" s="622"/>
      <c r="E13" s="622"/>
      <c r="F13" s="622"/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622"/>
      <c r="R13" s="622"/>
      <c r="S13" s="622"/>
      <c r="T13" s="622"/>
      <c r="U13" s="622"/>
      <c r="V13" s="622"/>
      <c r="W13" s="622"/>
    </row>
    <row r="14" spans="1:23" s="98" customFormat="1" ht="18">
      <c r="A14" s="99"/>
      <c r="B14" s="622"/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</row>
    <row r="15" spans="1:23" s="98" customFormat="1" ht="18">
      <c r="A15" s="99"/>
      <c r="B15" s="622"/>
      <c r="C15" s="622"/>
      <c r="D15" s="622"/>
      <c r="E15" s="622"/>
      <c r="F15" s="622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</row>
    <row r="16" spans="1:23" s="98" customFormat="1" ht="18">
      <c r="A16" s="99"/>
      <c r="B16" s="622"/>
      <c r="C16" s="622"/>
      <c r="D16" s="622"/>
      <c r="E16" s="622"/>
      <c r="F16" s="622"/>
      <c r="G16" s="622"/>
      <c r="H16" s="622"/>
      <c r="I16" s="622"/>
      <c r="J16" s="622"/>
      <c r="K16" s="622"/>
      <c r="L16" s="622"/>
      <c r="M16" s="622"/>
      <c r="N16" s="622"/>
      <c r="O16" s="622"/>
      <c r="P16" s="622"/>
      <c r="Q16" s="622"/>
      <c r="R16" s="622"/>
      <c r="S16" s="622"/>
      <c r="T16" s="622"/>
      <c r="U16" s="622"/>
      <c r="V16" s="622"/>
      <c r="W16" s="622"/>
    </row>
    <row r="17" spans="1:24" s="98" customFormat="1" ht="18">
      <c r="A17" s="95"/>
      <c r="B17" s="623" t="s">
        <v>15</v>
      </c>
      <c r="C17" s="623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23"/>
      <c r="O17" s="623"/>
      <c r="P17" s="623"/>
      <c r="Q17" s="623"/>
      <c r="R17" s="623"/>
      <c r="S17" s="623"/>
      <c r="T17" s="623"/>
      <c r="U17" s="623"/>
      <c r="V17" s="623"/>
      <c r="W17" s="623"/>
      <c r="X17" s="95"/>
    </row>
    <row r="18" spans="1:24" s="98" customFormat="1" ht="18">
      <c r="A18" s="95"/>
      <c r="B18" s="623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623"/>
      <c r="N18" s="623"/>
      <c r="O18" s="623"/>
      <c r="P18" s="623"/>
      <c r="Q18" s="623"/>
      <c r="R18" s="623"/>
      <c r="S18" s="623"/>
      <c r="T18" s="623"/>
      <c r="U18" s="623"/>
      <c r="V18" s="623"/>
      <c r="W18" s="623"/>
      <c r="X18" s="95"/>
    </row>
    <row r="19" spans="1:24" s="98" customFormat="1" ht="18">
      <c r="A19" s="95"/>
      <c r="B19" s="623"/>
      <c r="C19" s="623"/>
      <c r="D19" s="623"/>
      <c r="E19" s="623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3"/>
      <c r="Q19" s="623"/>
      <c r="R19" s="623"/>
      <c r="S19" s="623"/>
      <c r="T19" s="623"/>
      <c r="U19" s="623"/>
      <c r="V19" s="623"/>
      <c r="W19" s="623"/>
      <c r="X19" s="95"/>
    </row>
    <row r="20" spans="1:24" s="98" customFormat="1" ht="18">
      <c r="A20" s="95"/>
      <c r="B20" s="623"/>
      <c r="C20" s="623"/>
      <c r="D20" s="623"/>
      <c r="E20" s="623"/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3"/>
      <c r="Q20" s="623"/>
      <c r="R20" s="623"/>
      <c r="S20" s="623"/>
      <c r="T20" s="623"/>
      <c r="U20" s="623"/>
      <c r="V20" s="623"/>
      <c r="W20" s="623"/>
      <c r="X20" s="95"/>
    </row>
    <row r="21" spans="1:24" s="98" customFormat="1" ht="18">
      <c r="A21" s="95"/>
      <c r="B21" s="625" t="s">
        <v>16</v>
      </c>
      <c r="C21" s="625"/>
      <c r="D21" s="625"/>
      <c r="E21" s="625"/>
      <c r="F21" s="625"/>
      <c r="G21" s="625"/>
      <c r="H21" s="625"/>
      <c r="I21" s="625"/>
      <c r="J21" s="625"/>
      <c r="K21" s="625"/>
      <c r="L21" s="625"/>
      <c r="M21" s="625"/>
      <c r="N21" s="625"/>
      <c r="O21" s="625"/>
      <c r="P21" s="625"/>
      <c r="Q21" s="625"/>
      <c r="R21" s="625"/>
      <c r="S21" s="625"/>
      <c r="T21" s="625"/>
      <c r="U21" s="625"/>
      <c r="V21" s="625"/>
      <c r="W21" s="625"/>
      <c r="X21" s="95"/>
    </row>
    <row r="22" spans="1:24" s="98" customFormat="1" ht="18">
      <c r="A22" s="95"/>
      <c r="B22" s="625"/>
      <c r="C22" s="625"/>
      <c r="D22" s="625"/>
      <c r="E22" s="625"/>
      <c r="F22" s="625"/>
      <c r="G22" s="625"/>
      <c r="H22" s="625"/>
      <c r="I22" s="625"/>
      <c r="J22" s="625"/>
      <c r="K22" s="625"/>
      <c r="L22" s="625"/>
      <c r="M22" s="625"/>
      <c r="N22" s="625"/>
      <c r="O22" s="625"/>
      <c r="P22" s="625"/>
      <c r="Q22" s="625"/>
      <c r="R22" s="625"/>
      <c r="S22" s="625"/>
      <c r="T22" s="625"/>
      <c r="U22" s="625"/>
      <c r="V22" s="625"/>
      <c r="W22" s="625"/>
      <c r="X22" s="95"/>
    </row>
    <row r="23" spans="1:24" s="98" customFormat="1" ht="18">
      <c r="A23" s="95"/>
      <c r="B23" s="625"/>
      <c r="C23" s="625"/>
      <c r="D23" s="625"/>
      <c r="E23" s="625"/>
      <c r="F23" s="625"/>
      <c r="G23" s="625"/>
      <c r="H23" s="625"/>
      <c r="I23" s="625"/>
      <c r="J23" s="625"/>
      <c r="K23" s="625"/>
      <c r="L23" s="625"/>
      <c r="M23" s="625"/>
      <c r="N23" s="625"/>
      <c r="O23" s="625"/>
      <c r="P23" s="625"/>
      <c r="Q23" s="625"/>
      <c r="R23" s="625"/>
      <c r="S23" s="625"/>
      <c r="T23" s="625"/>
      <c r="U23" s="625"/>
      <c r="V23" s="625"/>
      <c r="W23" s="625"/>
      <c r="X23" s="95"/>
    </row>
    <row r="24" spans="2:23" ht="20.25">
      <c r="B24" s="626"/>
      <c r="C24" s="626"/>
      <c r="D24" s="626"/>
      <c r="E24" s="626"/>
      <c r="F24" s="626"/>
      <c r="G24" s="626"/>
      <c r="H24" s="626"/>
      <c r="I24" s="626"/>
      <c r="J24" s="626"/>
      <c r="K24" s="626"/>
      <c r="L24" s="626"/>
      <c r="M24" s="626"/>
      <c r="N24" s="626"/>
      <c r="O24" s="626"/>
      <c r="P24" s="626"/>
      <c r="Q24" s="626"/>
      <c r="R24" s="626"/>
      <c r="S24" s="626"/>
      <c r="T24" s="626"/>
      <c r="U24" s="626"/>
      <c r="V24" s="626"/>
      <c r="W24" s="626"/>
    </row>
    <row r="25" spans="2:17" ht="20.25">
      <c r="B25" s="100" t="s">
        <v>80</v>
      </c>
      <c r="L25" s="88" t="s">
        <v>81</v>
      </c>
      <c r="P25" s="90"/>
      <c r="Q25" s="90"/>
    </row>
    <row r="26" spans="16:17" ht="20.25">
      <c r="P26" s="90"/>
      <c r="Q26" s="90"/>
    </row>
    <row r="27" spans="16:17" ht="20.25">
      <c r="P27" s="90"/>
      <c r="Q27" s="90"/>
    </row>
    <row r="28" spans="16:17" ht="20.25">
      <c r="P28" s="90"/>
      <c r="Q28" s="90"/>
    </row>
    <row r="29" spans="16:17" ht="20.25">
      <c r="P29" s="90"/>
      <c r="Q29" s="90"/>
    </row>
    <row r="30" spans="16:17" ht="20.25">
      <c r="P30" s="90"/>
      <c r="Q30" s="90"/>
    </row>
    <row r="31" spans="16:17" ht="20.25">
      <c r="P31" s="90"/>
      <c r="Q31" s="90"/>
    </row>
    <row r="32" spans="16:17" ht="20.25">
      <c r="P32" s="90"/>
      <c r="Q32" s="90"/>
    </row>
    <row r="33" spans="16:17" ht="20.25">
      <c r="P33" s="90"/>
      <c r="Q33" s="90"/>
    </row>
    <row r="34" spans="16:17" ht="20.25">
      <c r="P34" s="90"/>
      <c r="Q34" s="90"/>
    </row>
    <row r="35" spans="16:17" ht="20.25">
      <c r="P35" s="90"/>
      <c r="Q35" s="90"/>
    </row>
    <row r="36" spans="16:17" ht="20.25">
      <c r="P36" s="90"/>
      <c r="Q36" s="90"/>
    </row>
    <row r="37" spans="16:17" ht="20.25">
      <c r="P37" s="90"/>
      <c r="Q37" s="90"/>
    </row>
    <row r="38" spans="16:17" ht="20.25">
      <c r="P38" s="90"/>
      <c r="Q38" s="90"/>
    </row>
    <row r="39" spans="16:17" ht="20.25">
      <c r="P39" s="90"/>
      <c r="Q39" s="90"/>
    </row>
    <row r="40" spans="16:17" ht="20.25">
      <c r="P40" s="90"/>
      <c r="Q40" s="90"/>
    </row>
  </sheetData>
  <sheetProtection/>
  <protectedRanges>
    <protectedRange sqref="G4 I4 J4:J5 L4:L5 M4:M6 O4:O6 B4:B7 B12:W26 W4:W7" name="Oblast1_1_1"/>
  </protectedRanges>
  <mergeCells count="21">
    <mergeCell ref="U7:V7"/>
    <mergeCell ref="B21:W21"/>
    <mergeCell ref="U8:V8"/>
    <mergeCell ref="B12:W12"/>
    <mergeCell ref="B13:W13"/>
    <mergeCell ref="B14:W14"/>
    <mergeCell ref="A1:W1"/>
    <mergeCell ref="S3:T3"/>
    <mergeCell ref="U3:V3"/>
    <mergeCell ref="U4:V4"/>
    <mergeCell ref="U5:V5"/>
    <mergeCell ref="U6:V6"/>
    <mergeCell ref="B22:W22"/>
    <mergeCell ref="B23:W23"/>
    <mergeCell ref="B24:W24"/>
    <mergeCell ref="B15:W15"/>
    <mergeCell ref="B16:W16"/>
    <mergeCell ref="B17:W17"/>
    <mergeCell ref="B18:W18"/>
    <mergeCell ref="B19:W19"/>
    <mergeCell ref="B20:W2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40"/>
  <sheetViews>
    <sheetView zoomScalePageLayoutView="0" workbookViewId="0" topLeftCell="A1">
      <selection activeCell="A9" sqref="A9:IV9"/>
    </sheetView>
  </sheetViews>
  <sheetFormatPr defaultColWidth="1.7109375" defaultRowHeight="15"/>
  <cols>
    <col min="1" max="1" width="4.7109375" style="82" customWidth="1"/>
    <col min="2" max="2" width="42.140625" style="82" customWidth="1"/>
    <col min="3" max="3" width="9.7109375" style="82" hidden="1" customWidth="1"/>
    <col min="4" max="4" width="5.7109375" style="87" customWidth="1"/>
    <col min="5" max="5" width="1.7109375" style="82" customWidth="1"/>
    <col min="6" max="6" width="5.7109375" style="88" customWidth="1"/>
    <col min="7" max="7" width="5.7109375" style="87" customWidth="1"/>
    <col min="8" max="8" width="1.7109375" style="82" customWidth="1"/>
    <col min="9" max="9" width="5.7109375" style="88" customWidth="1"/>
    <col min="10" max="10" width="5.7109375" style="89" customWidth="1"/>
    <col min="11" max="11" width="1.7109375" style="82" customWidth="1"/>
    <col min="12" max="12" width="5.7109375" style="88" customWidth="1"/>
    <col min="13" max="13" width="5.7109375" style="89" customWidth="1"/>
    <col min="14" max="14" width="1.7109375" style="82" customWidth="1"/>
    <col min="15" max="15" width="5.7109375" style="88" customWidth="1"/>
    <col min="16" max="17" width="8.7109375" style="89" customWidth="1"/>
    <col min="18" max="18" width="8.7109375" style="87" customWidth="1"/>
    <col min="19" max="19" width="8.8515625" style="89" customWidth="1"/>
    <col min="20" max="20" width="8.8515625" style="87" customWidth="1"/>
    <col min="21" max="21" width="5.28125" style="82" customWidth="1"/>
    <col min="22" max="22" width="13.7109375" style="82" customWidth="1"/>
    <col min="23" max="23" width="10.00390625" style="82" customWidth="1"/>
    <col min="24" max="24" width="7.00390625" style="82" customWidth="1"/>
    <col min="25" max="242" width="9.140625" style="85" customWidth="1"/>
    <col min="243" max="243" width="2.7109375" style="85" customWidth="1"/>
    <col min="244" max="244" width="17.57421875" style="85" bestFit="1" customWidth="1"/>
    <col min="245" max="245" width="0" style="85" hidden="1" customWidth="1"/>
    <col min="246" max="16384" width="1.7109375" style="85" customWidth="1"/>
  </cols>
  <sheetData>
    <row r="1" spans="1:24" s="63" customFormat="1" ht="36">
      <c r="A1" s="617" t="s">
        <v>86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17"/>
      <c r="X1" s="62"/>
    </row>
    <row r="2" spans="1:24" s="63" customFormat="1" ht="21">
      <c r="A2" s="102"/>
      <c r="B2" s="102"/>
      <c r="C2" s="102"/>
      <c r="D2" s="103"/>
      <c r="E2" s="102"/>
      <c r="F2" s="104"/>
      <c r="G2" s="103"/>
      <c r="H2" s="102"/>
      <c r="I2" s="104"/>
      <c r="J2" s="105"/>
      <c r="K2" s="102"/>
      <c r="L2" s="104"/>
      <c r="M2" s="105"/>
      <c r="N2" s="102"/>
      <c r="O2" s="104"/>
      <c r="P2" s="106"/>
      <c r="Q2" s="122"/>
      <c r="R2" s="103"/>
      <c r="S2" s="105"/>
      <c r="T2" s="103"/>
      <c r="U2" s="102"/>
      <c r="V2" s="102"/>
      <c r="W2" s="102"/>
      <c r="X2" s="62"/>
    </row>
    <row r="3" spans="1:27" s="62" customFormat="1" ht="21">
      <c r="A3" s="107"/>
      <c r="B3" s="108" t="s">
        <v>6</v>
      </c>
      <c r="C3" s="109" t="s">
        <v>0</v>
      </c>
      <c r="D3" s="110"/>
      <c r="E3" s="111">
        <v>1</v>
      </c>
      <c r="F3" s="112"/>
      <c r="G3" s="110"/>
      <c r="H3" s="111">
        <v>2</v>
      </c>
      <c r="I3" s="112"/>
      <c r="J3" s="110"/>
      <c r="K3" s="111">
        <v>3</v>
      </c>
      <c r="L3" s="112"/>
      <c r="M3" s="110"/>
      <c r="N3" s="111">
        <v>4</v>
      </c>
      <c r="O3" s="112"/>
      <c r="P3" s="113" t="s">
        <v>1</v>
      </c>
      <c r="Q3" s="113" t="s">
        <v>12</v>
      </c>
      <c r="R3" s="114" t="s">
        <v>2</v>
      </c>
      <c r="S3" s="619" t="s">
        <v>73</v>
      </c>
      <c r="T3" s="620"/>
      <c r="U3" s="618" t="s">
        <v>3</v>
      </c>
      <c r="V3" s="618"/>
      <c r="W3" s="115" t="s">
        <v>4</v>
      </c>
      <c r="X3" s="64"/>
      <c r="Y3" s="65"/>
      <c r="Z3" s="65"/>
      <c r="AA3" s="65"/>
    </row>
    <row r="4" spans="1:27" s="63" customFormat="1" ht="21">
      <c r="A4" s="101">
        <v>1</v>
      </c>
      <c r="B4" s="66" t="s">
        <v>74</v>
      </c>
      <c r="C4" s="67">
        <v>777644380</v>
      </c>
      <c r="D4" s="116"/>
      <c r="E4" s="117"/>
      <c r="F4" s="118"/>
      <c r="G4" s="68">
        <v>0</v>
      </c>
      <c r="H4" s="69" t="s">
        <v>5</v>
      </c>
      <c r="I4" s="70">
        <v>0</v>
      </c>
      <c r="J4" s="68">
        <v>0</v>
      </c>
      <c r="K4" s="69" t="s">
        <v>5</v>
      </c>
      <c r="L4" s="70">
        <v>0</v>
      </c>
      <c r="M4" s="68">
        <v>0</v>
      </c>
      <c r="N4" s="69" t="s">
        <v>5</v>
      </c>
      <c r="O4" s="70">
        <v>0</v>
      </c>
      <c r="P4" s="71">
        <f>IF(G4&gt;I4,1,0)+IF(J4&gt;L4,1,0)+IF(M4&gt;O4,1,0)</f>
        <v>0</v>
      </c>
      <c r="Q4" s="71">
        <f>IF(G4=I4,1,0)+IF(J4=L4,1,0)+IF(M4=O4,1,0)</f>
        <v>3</v>
      </c>
      <c r="R4" s="72">
        <f>IF(G4&lt;I4,1,0)+IF(J4&lt;L4,1,0)+IF(M4&lt;O4,1,0)</f>
        <v>0</v>
      </c>
      <c r="S4" s="73">
        <f>G4+J4+M4</f>
        <v>0</v>
      </c>
      <c r="T4" s="72">
        <f>I4+L4+O4</f>
        <v>0</v>
      </c>
      <c r="U4" s="621">
        <f>P4*3+Q4*1</f>
        <v>3</v>
      </c>
      <c r="V4" s="621"/>
      <c r="W4" s="74">
        <f>1+IF(U4&lt;U5,1,0)+IF(U4&lt;U6,1,0)+IF(U4&lt;U7,1,0)</f>
        <v>1</v>
      </c>
      <c r="X4" s="62"/>
      <c r="Y4" s="65"/>
      <c r="Z4" s="65"/>
      <c r="AA4" s="75"/>
    </row>
    <row r="5" spans="1:27" s="63" customFormat="1" ht="21">
      <c r="A5" s="101">
        <v>2</v>
      </c>
      <c r="B5" s="66" t="s">
        <v>75</v>
      </c>
      <c r="C5" s="67">
        <v>602693433</v>
      </c>
      <c r="D5" s="76">
        <f>I4</f>
        <v>0</v>
      </c>
      <c r="E5" s="77" t="s">
        <v>5</v>
      </c>
      <c r="F5" s="78">
        <f>G4</f>
        <v>0</v>
      </c>
      <c r="G5" s="119"/>
      <c r="H5" s="120"/>
      <c r="I5" s="121"/>
      <c r="J5" s="68">
        <v>0</v>
      </c>
      <c r="K5" s="69" t="s">
        <v>5</v>
      </c>
      <c r="L5" s="70">
        <v>0</v>
      </c>
      <c r="M5" s="68">
        <v>0</v>
      </c>
      <c r="N5" s="69" t="s">
        <v>5</v>
      </c>
      <c r="O5" s="70">
        <v>0</v>
      </c>
      <c r="P5" s="71">
        <f>IF(D5&gt;F5,1,0)+IF(J5&gt;L5,1,0)+IF(M5&gt;O5,1,0)</f>
        <v>0</v>
      </c>
      <c r="Q5" s="71">
        <f>IF(D5=F5,1,0)+IF(J5=L5,1,0)+IF(M5=O5,1,0)</f>
        <v>3</v>
      </c>
      <c r="R5" s="72">
        <f>IF(D5&lt;F5,1,0)+IF(J5&lt;L5,1,0)+IF(M5&lt;O5,1,0)</f>
        <v>0</v>
      </c>
      <c r="S5" s="73">
        <f>D5+J5+M5</f>
        <v>0</v>
      </c>
      <c r="T5" s="72">
        <f>F5+L5+O5</f>
        <v>0</v>
      </c>
      <c r="U5" s="621">
        <f>P5*3+Q5*1</f>
        <v>3</v>
      </c>
      <c r="V5" s="621"/>
      <c r="W5" s="74">
        <f>1+IF(U5&lt;U4,1,0)+IF(U5&lt;U6,1,0)+IF(U5&lt;U7,1,0)</f>
        <v>1</v>
      </c>
      <c r="X5" s="62"/>
      <c r="Y5" s="65"/>
      <c r="Z5" s="65"/>
      <c r="AA5" s="75"/>
    </row>
    <row r="6" spans="1:27" s="63" customFormat="1" ht="21">
      <c r="A6" s="101">
        <v>3</v>
      </c>
      <c r="B6" s="66" t="s">
        <v>76</v>
      </c>
      <c r="C6" s="67">
        <v>602235700</v>
      </c>
      <c r="D6" s="76">
        <f>L4</f>
        <v>0</v>
      </c>
      <c r="E6" s="77" t="s">
        <v>5</v>
      </c>
      <c r="F6" s="78">
        <f>J4</f>
        <v>0</v>
      </c>
      <c r="G6" s="76">
        <f>L5</f>
        <v>0</v>
      </c>
      <c r="H6" s="77" t="s">
        <v>5</v>
      </c>
      <c r="I6" s="78">
        <f>J5</f>
        <v>0</v>
      </c>
      <c r="J6" s="119"/>
      <c r="K6" s="120"/>
      <c r="L6" s="121"/>
      <c r="M6" s="68">
        <v>0</v>
      </c>
      <c r="N6" s="69" t="s">
        <v>5</v>
      </c>
      <c r="O6" s="70">
        <v>0</v>
      </c>
      <c r="P6" s="71">
        <f>IF(D6&gt;F6,1,0)+IF(G6&gt;I6,1,0)+IF(M6&gt;O6,1,0)</f>
        <v>0</v>
      </c>
      <c r="Q6" s="71">
        <f>IF(D6=F6,1,0)+IF(G6=I6,1,0)+IF(M6=O6,1,0)</f>
        <v>3</v>
      </c>
      <c r="R6" s="72">
        <f>IF(D6&lt;F6,1,0)+IF(G6&lt;I6,1,0)+IF(M6&lt;O6,1,0)</f>
        <v>0</v>
      </c>
      <c r="S6" s="73">
        <f>D6+G6+M6</f>
        <v>0</v>
      </c>
      <c r="T6" s="72">
        <f>F6+I6+O6</f>
        <v>0</v>
      </c>
      <c r="U6" s="621">
        <f>P6*3+Q6*1</f>
        <v>3</v>
      </c>
      <c r="V6" s="621"/>
      <c r="W6" s="74">
        <f>1+IF(U6&lt;U4,1,0)+IF(U6&lt;U5,1,0)+IF(U6&lt;U7,1,0)</f>
        <v>1</v>
      </c>
      <c r="X6" s="62"/>
      <c r="Y6" s="65"/>
      <c r="Z6" s="65"/>
      <c r="AA6" s="75"/>
    </row>
    <row r="7" spans="1:27" s="63" customFormat="1" ht="21">
      <c r="A7" s="101">
        <v>4</v>
      </c>
      <c r="B7" s="66" t="s">
        <v>77</v>
      </c>
      <c r="C7" s="67">
        <v>737215132</v>
      </c>
      <c r="D7" s="76">
        <f>O4</f>
        <v>0</v>
      </c>
      <c r="E7" s="77" t="s">
        <v>5</v>
      </c>
      <c r="F7" s="78">
        <f>M4</f>
        <v>0</v>
      </c>
      <c r="G7" s="76">
        <f>O5</f>
        <v>0</v>
      </c>
      <c r="H7" s="77" t="s">
        <v>5</v>
      </c>
      <c r="I7" s="78">
        <f>M5</f>
        <v>0</v>
      </c>
      <c r="J7" s="76">
        <f>O6</f>
        <v>0</v>
      </c>
      <c r="K7" s="77" t="s">
        <v>5</v>
      </c>
      <c r="L7" s="78">
        <f>M6</f>
        <v>0</v>
      </c>
      <c r="M7" s="119"/>
      <c r="N7" s="120"/>
      <c r="O7" s="121"/>
      <c r="P7" s="71">
        <f>IF(D7&gt;F7,1,0)+IF(G7&gt;I7,1,0)+IF(J7&gt;L7,1,0)</f>
        <v>0</v>
      </c>
      <c r="Q7" s="71">
        <f>IF(D7=F7,1,0)+IF(G7=I7,1,0)+IF(J7=L7,1,0)</f>
        <v>3</v>
      </c>
      <c r="R7" s="72">
        <f>IF(D7&lt;F7,1,0)+IF(G7&lt;I7,1,0)+IF(J7&lt;L7,1,0)</f>
        <v>0</v>
      </c>
      <c r="S7" s="73">
        <f>D7+G7+J7</f>
        <v>0</v>
      </c>
      <c r="T7" s="72">
        <f>F7+I7+L7</f>
        <v>0</v>
      </c>
      <c r="U7" s="621">
        <f>P7*3+Q7*1</f>
        <v>3</v>
      </c>
      <c r="V7" s="621"/>
      <c r="W7" s="74">
        <f>1+IF(U7&lt;U4,1,0)+IF(U7&lt;U5,1,0)+IF(U7&lt;U6,1,0)</f>
        <v>1</v>
      </c>
      <c r="X7" s="62"/>
      <c r="Y7" s="65"/>
      <c r="Z7" s="65"/>
      <c r="AA7" s="75"/>
    </row>
    <row r="8" spans="1:27" ht="20.25">
      <c r="A8" s="79"/>
      <c r="B8" s="79"/>
      <c r="C8" s="79"/>
      <c r="D8" s="80"/>
      <c r="E8" s="79"/>
      <c r="F8" s="80"/>
      <c r="G8" s="80"/>
      <c r="H8" s="79"/>
      <c r="I8" s="80"/>
      <c r="J8" s="80"/>
      <c r="K8" s="79"/>
      <c r="L8" s="80"/>
      <c r="M8" s="80"/>
      <c r="N8" s="79"/>
      <c r="O8" s="80"/>
      <c r="P8" s="81"/>
      <c r="Q8" s="91"/>
      <c r="R8" s="80"/>
      <c r="S8" s="81"/>
      <c r="T8" s="80"/>
      <c r="U8" s="624"/>
      <c r="V8" s="624"/>
      <c r="W8" s="79"/>
      <c r="Y8" s="83"/>
      <c r="Z8" s="83"/>
      <c r="AA8" s="84"/>
    </row>
    <row r="9" spans="1:27" s="2" customFormat="1" ht="15.75">
      <c r="A9" s="5"/>
      <c r="B9" s="92" t="s">
        <v>79</v>
      </c>
      <c r="C9" s="5"/>
      <c r="D9" s="6"/>
      <c r="E9" s="5"/>
      <c r="F9" s="6"/>
      <c r="G9" s="6"/>
      <c r="H9" s="5"/>
      <c r="I9" s="6"/>
      <c r="J9" s="6"/>
      <c r="K9" s="5"/>
      <c r="L9" s="6"/>
      <c r="M9" s="6"/>
      <c r="N9" s="5"/>
      <c r="O9" s="6"/>
      <c r="P9" s="93"/>
      <c r="Q9" s="93"/>
      <c r="R9" s="6"/>
      <c r="S9" s="93"/>
      <c r="T9" s="6"/>
      <c r="U9" s="7"/>
      <c r="V9" s="7"/>
      <c r="W9" s="5"/>
      <c r="X9" s="1"/>
      <c r="Y9" s="3"/>
      <c r="Z9" s="3"/>
      <c r="AA9" s="4"/>
    </row>
    <row r="10" spans="1:27" s="2" customFormat="1" ht="15.75">
      <c r="A10" s="5"/>
      <c r="B10" s="92" t="s">
        <v>78</v>
      </c>
      <c r="C10" s="5"/>
      <c r="D10" s="6"/>
      <c r="E10" s="5"/>
      <c r="F10" s="6"/>
      <c r="G10" s="6"/>
      <c r="H10" s="5"/>
      <c r="I10" s="6"/>
      <c r="J10" s="6"/>
      <c r="K10" s="5"/>
      <c r="L10" s="6"/>
      <c r="M10" s="6"/>
      <c r="N10" s="5"/>
      <c r="O10" s="6"/>
      <c r="P10" s="93"/>
      <c r="Q10" s="93"/>
      <c r="R10" s="6"/>
      <c r="S10" s="93"/>
      <c r="T10" s="6"/>
      <c r="U10" s="7"/>
      <c r="V10" s="7"/>
      <c r="W10" s="5"/>
      <c r="X10" s="1"/>
      <c r="Y10" s="3"/>
      <c r="Z10" s="3"/>
      <c r="AA10" s="4"/>
    </row>
    <row r="11" spans="1:27" s="2" customFormat="1" ht="15.75">
      <c r="A11" s="5"/>
      <c r="B11" s="5"/>
      <c r="C11" s="5"/>
      <c r="D11" s="6"/>
      <c r="E11" s="5"/>
      <c r="F11" s="6"/>
      <c r="G11" s="6"/>
      <c r="H11" s="5"/>
      <c r="I11" s="6"/>
      <c r="J11" s="6"/>
      <c r="K11" s="5"/>
      <c r="L11" s="6"/>
      <c r="M11" s="6"/>
      <c r="N11" s="5"/>
      <c r="O11" s="6"/>
      <c r="P11" s="93"/>
      <c r="Q11" s="93"/>
      <c r="R11" s="6"/>
      <c r="S11" s="93"/>
      <c r="T11" s="6"/>
      <c r="U11" s="7"/>
      <c r="V11" s="7"/>
      <c r="W11" s="5"/>
      <c r="X11" s="1"/>
      <c r="Y11" s="3"/>
      <c r="Z11" s="3"/>
      <c r="AA11" s="4"/>
    </row>
    <row r="12" spans="1:27" s="98" customFormat="1" ht="20.25">
      <c r="A12" s="94"/>
      <c r="B12" s="627" t="s">
        <v>13</v>
      </c>
      <c r="C12" s="627"/>
      <c r="D12" s="627"/>
      <c r="E12" s="627"/>
      <c r="F12" s="627"/>
      <c r="G12" s="627"/>
      <c r="H12" s="627"/>
      <c r="I12" s="627"/>
      <c r="J12" s="627"/>
      <c r="K12" s="627"/>
      <c r="L12" s="627"/>
      <c r="M12" s="627"/>
      <c r="N12" s="627"/>
      <c r="O12" s="627"/>
      <c r="P12" s="627"/>
      <c r="Q12" s="627"/>
      <c r="R12" s="627"/>
      <c r="S12" s="627"/>
      <c r="T12" s="627"/>
      <c r="U12" s="627"/>
      <c r="V12" s="627"/>
      <c r="W12" s="627"/>
      <c r="X12" s="95"/>
      <c r="Y12" s="96"/>
      <c r="Z12" s="96"/>
      <c r="AA12" s="97"/>
    </row>
    <row r="13" spans="1:23" s="98" customFormat="1" ht="18">
      <c r="A13" s="99"/>
      <c r="B13" s="622" t="s">
        <v>14</v>
      </c>
      <c r="C13" s="622"/>
      <c r="D13" s="622"/>
      <c r="E13" s="622"/>
      <c r="F13" s="622"/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622"/>
      <c r="R13" s="622"/>
      <c r="S13" s="622"/>
      <c r="T13" s="622"/>
      <c r="U13" s="622"/>
      <c r="V13" s="622"/>
      <c r="W13" s="622"/>
    </row>
    <row r="14" spans="1:23" s="98" customFormat="1" ht="18">
      <c r="A14" s="99"/>
      <c r="B14" s="622"/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</row>
    <row r="15" spans="1:23" s="98" customFormat="1" ht="18">
      <c r="A15" s="99"/>
      <c r="B15" s="622"/>
      <c r="C15" s="622"/>
      <c r="D15" s="622"/>
      <c r="E15" s="622"/>
      <c r="F15" s="622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</row>
    <row r="16" spans="1:23" s="98" customFormat="1" ht="18">
      <c r="A16" s="99"/>
      <c r="B16" s="622"/>
      <c r="C16" s="622"/>
      <c r="D16" s="622"/>
      <c r="E16" s="622"/>
      <c r="F16" s="622"/>
      <c r="G16" s="622"/>
      <c r="H16" s="622"/>
      <c r="I16" s="622"/>
      <c r="J16" s="622"/>
      <c r="K16" s="622"/>
      <c r="L16" s="622"/>
      <c r="M16" s="622"/>
      <c r="N16" s="622"/>
      <c r="O16" s="622"/>
      <c r="P16" s="622"/>
      <c r="Q16" s="622"/>
      <c r="R16" s="622"/>
      <c r="S16" s="622"/>
      <c r="T16" s="622"/>
      <c r="U16" s="622"/>
      <c r="V16" s="622"/>
      <c r="W16" s="622"/>
    </row>
    <row r="17" spans="1:24" s="98" customFormat="1" ht="18">
      <c r="A17" s="95"/>
      <c r="B17" s="623" t="s">
        <v>15</v>
      </c>
      <c r="C17" s="623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23"/>
      <c r="O17" s="623"/>
      <c r="P17" s="623"/>
      <c r="Q17" s="623"/>
      <c r="R17" s="623"/>
      <c r="S17" s="623"/>
      <c r="T17" s="623"/>
      <c r="U17" s="623"/>
      <c r="V17" s="623"/>
      <c r="W17" s="623"/>
      <c r="X17" s="95"/>
    </row>
    <row r="18" spans="1:24" s="98" customFormat="1" ht="18">
      <c r="A18" s="95"/>
      <c r="B18" s="623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623"/>
      <c r="N18" s="623"/>
      <c r="O18" s="623"/>
      <c r="P18" s="623"/>
      <c r="Q18" s="623"/>
      <c r="R18" s="623"/>
      <c r="S18" s="623"/>
      <c r="T18" s="623"/>
      <c r="U18" s="623"/>
      <c r="V18" s="623"/>
      <c r="W18" s="623"/>
      <c r="X18" s="95"/>
    </row>
    <row r="19" spans="1:24" s="98" customFormat="1" ht="18">
      <c r="A19" s="95"/>
      <c r="B19" s="623"/>
      <c r="C19" s="623"/>
      <c r="D19" s="623"/>
      <c r="E19" s="623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3"/>
      <c r="Q19" s="623"/>
      <c r="R19" s="623"/>
      <c r="S19" s="623"/>
      <c r="T19" s="623"/>
      <c r="U19" s="623"/>
      <c r="V19" s="623"/>
      <c r="W19" s="623"/>
      <c r="X19" s="95"/>
    </row>
    <row r="20" spans="1:24" s="98" customFormat="1" ht="18">
      <c r="A20" s="95"/>
      <c r="B20" s="623"/>
      <c r="C20" s="623"/>
      <c r="D20" s="623"/>
      <c r="E20" s="623"/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3"/>
      <c r="Q20" s="623"/>
      <c r="R20" s="623"/>
      <c r="S20" s="623"/>
      <c r="T20" s="623"/>
      <c r="U20" s="623"/>
      <c r="V20" s="623"/>
      <c r="W20" s="623"/>
      <c r="X20" s="95"/>
    </row>
    <row r="21" spans="1:24" s="98" customFormat="1" ht="18">
      <c r="A21" s="95"/>
      <c r="B21" s="625" t="s">
        <v>16</v>
      </c>
      <c r="C21" s="625"/>
      <c r="D21" s="625"/>
      <c r="E21" s="625"/>
      <c r="F21" s="625"/>
      <c r="G21" s="625"/>
      <c r="H21" s="625"/>
      <c r="I21" s="625"/>
      <c r="J21" s="625"/>
      <c r="K21" s="625"/>
      <c r="L21" s="625"/>
      <c r="M21" s="625"/>
      <c r="N21" s="625"/>
      <c r="O21" s="625"/>
      <c r="P21" s="625"/>
      <c r="Q21" s="625"/>
      <c r="R21" s="625"/>
      <c r="S21" s="625"/>
      <c r="T21" s="625"/>
      <c r="U21" s="625"/>
      <c r="V21" s="625"/>
      <c r="W21" s="625"/>
      <c r="X21" s="95"/>
    </row>
    <row r="22" spans="1:24" s="98" customFormat="1" ht="18">
      <c r="A22" s="95"/>
      <c r="B22" s="625"/>
      <c r="C22" s="625"/>
      <c r="D22" s="625"/>
      <c r="E22" s="625"/>
      <c r="F22" s="625"/>
      <c r="G22" s="625"/>
      <c r="H22" s="625"/>
      <c r="I22" s="625"/>
      <c r="J22" s="625"/>
      <c r="K22" s="625"/>
      <c r="L22" s="625"/>
      <c r="M22" s="625"/>
      <c r="N22" s="625"/>
      <c r="O22" s="625"/>
      <c r="P22" s="625"/>
      <c r="Q22" s="625"/>
      <c r="R22" s="625"/>
      <c r="S22" s="625"/>
      <c r="T22" s="625"/>
      <c r="U22" s="625"/>
      <c r="V22" s="625"/>
      <c r="W22" s="625"/>
      <c r="X22" s="95"/>
    </row>
    <row r="23" spans="1:24" s="98" customFormat="1" ht="18">
      <c r="A23" s="95"/>
      <c r="B23" s="625"/>
      <c r="C23" s="625"/>
      <c r="D23" s="625"/>
      <c r="E23" s="625"/>
      <c r="F23" s="625"/>
      <c r="G23" s="625"/>
      <c r="H23" s="625"/>
      <c r="I23" s="625"/>
      <c r="J23" s="625"/>
      <c r="K23" s="625"/>
      <c r="L23" s="625"/>
      <c r="M23" s="625"/>
      <c r="N23" s="625"/>
      <c r="O23" s="625"/>
      <c r="P23" s="625"/>
      <c r="Q23" s="625"/>
      <c r="R23" s="625"/>
      <c r="S23" s="625"/>
      <c r="T23" s="625"/>
      <c r="U23" s="625"/>
      <c r="V23" s="625"/>
      <c r="W23" s="625"/>
      <c r="X23" s="95"/>
    </row>
    <row r="24" spans="2:23" ht="20.25">
      <c r="B24" s="626"/>
      <c r="C24" s="626"/>
      <c r="D24" s="626"/>
      <c r="E24" s="626"/>
      <c r="F24" s="626"/>
      <c r="G24" s="626"/>
      <c r="H24" s="626"/>
      <c r="I24" s="626"/>
      <c r="J24" s="626"/>
      <c r="K24" s="626"/>
      <c r="L24" s="626"/>
      <c r="M24" s="626"/>
      <c r="N24" s="626"/>
      <c r="O24" s="626"/>
      <c r="P24" s="626"/>
      <c r="Q24" s="626"/>
      <c r="R24" s="626"/>
      <c r="S24" s="626"/>
      <c r="T24" s="626"/>
      <c r="U24" s="626"/>
      <c r="V24" s="626"/>
      <c r="W24" s="626"/>
    </row>
    <row r="25" spans="2:17" ht="20.25">
      <c r="B25" s="100" t="s">
        <v>80</v>
      </c>
      <c r="L25" s="88" t="s">
        <v>81</v>
      </c>
      <c r="P25" s="90"/>
      <c r="Q25" s="90"/>
    </row>
    <row r="26" spans="16:17" ht="20.25">
      <c r="P26" s="90"/>
      <c r="Q26" s="90"/>
    </row>
    <row r="27" spans="16:17" ht="20.25">
      <c r="P27" s="90"/>
      <c r="Q27" s="90"/>
    </row>
    <row r="28" spans="16:17" ht="20.25">
      <c r="P28" s="90"/>
      <c r="Q28" s="90"/>
    </row>
    <row r="29" spans="16:17" ht="20.25">
      <c r="P29" s="90"/>
      <c r="Q29" s="90"/>
    </row>
    <row r="30" spans="16:17" ht="20.25">
      <c r="P30" s="90"/>
      <c r="Q30" s="90"/>
    </row>
    <row r="31" spans="16:17" ht="20.25">
      <c r="P31" s="90"/>
      <c r="Q31" s="90"/>
    </row>
    <row r="32" spans="16:17" ht="20.25">
      <c r="P32" s="90"/>
      <c r="Q32" s="90"/>
    </row>
    <row r="33" spans="16:17" ht="20.25">
      <c r="P33" s="90"/>
      <c r="Q33" s="90"/>
    </row>
    <row r="34" spans="16:17" ht="20.25">
      <c r="P34" s="90"/>
      <c r="Q34" s="90"/>
    </row>
    <row r="35" spans="16:17" ht="20.25">
      <c r="P35" s="90"/>
      <c r="Q35" s="90"/>
    </row>
    <row r="36" spans="16:17" ht="20.25">
      <c r="P36" s="90"/>
      <c r="Q36" s="90"/>
    </row>
    <row r="37" spans="16:17" ht="20.25">
      <c r="P37" s="90"/>
      <c r="Q37" s="90"/>
    </row>
    <row r="38" spans="16:17" ht="20.25">
      <c r="P38" s="90"/>
      <c r="Q38" s="90"/>
    </row>
    <row r="39" spans="16:17" ht="20.25">
      <c r="P39" s="90"/>
      <c r="Q39" s="90"/>
    </row>
    <row r="40" spans="16:17" ht="20.25">
      <c r="P40" s="90"/>
      <c r="Q40" s="90"/>
    </row>
  </sheetData>
  <sheetProtection/>
  <protectedRanges>
    <protectedRange sqref="G4 I4 J4:J5 L4:L5 M4:M6 O4:O6 B4:B7 B12:W26 W4:W7" name="Oblast1_1_1"/>
  </protectedRanges>
  <mergeCells count="21">
    <mergeCell ref="U7:V7"/>
    <mergeCell ref="B21:W21"/>
    <mergeCell ref="U8:V8"/>
    <mergeCell ref="B12:W12"/>
    <mergeCell ref="B13:W13"/>
    <mergeCell ref="B14:W14"/>
    <mergeCell ref="A1:W1"/>
    <mergeCell ref="S3:T3"/>
    <mergeCell ref="U3:V3"/>
    <mergeCell ref="U4:V4"/>
    <mergeCell ref="U5:V5"/>
    <mergeCell ref="U6:V6"/>
    <mergeCell ref="B22:W22"/>
    <mergeCell ref="B23:W23"/>
    <mergeCell ref="B24:W24"/>
    <mergeCell ref="B15:W15"/>
    <mergeCell ref="B16:W16"/>
    <mergeCell ref="B17:W17"/>
    <mergeCell ref="B18:W18"/>
    <mergeCell ref="B19:W19"/>
    <mergeCell ref="B20:W2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40"/>
  <sheetViews>
    <sheetView zoomScalePageLayoutView="0" workbookViewId="0" topLeftCell="A1">
      <selection activeCell="A9" sqref="A9:IV9"/>
    </sheetView>
  </sheetViews>
  <sheetFormatPr defaultColWidth="1.7109375" defaultRowHeight="15"/>
  <cols>
    <col min="1" max="1" width="4.7109375" style="82" customWidth="1"/>
    <col min="2" max="2" width="42.140625" style="82" customWidth="1"/>
    <col min="3" max="3" width="9.7109375" style="82" hidden="1" customWidth="1"/>
    <col min="4" max="4" width="5.7109375" style="87" customWidth="1"/>
    <col min="5" max="5" width="1.7109375" style="82" customWidth="1"/>
    <col min="6" max="6" width="5.7109375" style="88" customWidth="1"/>
    <col min="7" max="7" width="5.7109375" style="87" customWidth="1"/>
    <col min="8" max="8" width="1.7109375" style="82" customWidth="1"/>
    <col min="9" max="9" width="5.7109375" style="88" customWidth="1"/>
    <col min="10" max="10" width="5.7109375" style="89" customWidth="1"/>
    <col min="11" max="11" width="1.7109375" style="82" customWidth="1"/>
    <col min="12" max="12" width="5.7109375" style="88" customWidth="1"/>
    <col min="13" max="13" width="5.7109375" style="89" customWidth="1"/>
    <col min="14" max="14" width="1.7109375" style="82" customWidth="1"/>
    <col min="15" max="15" width="5.7109375" style="88" customWidth="1"/>
    <col min="16" max="17" width="8.7109375" style="89" customWidth="1"/>
    <col min="18" max="18" width="8.7109375" style="87" customWidth="1"/>
    <col min="19" max="19" width="8.8515625" style="89" customWidth="1"/>
    <col min="20" max="20" width="8.8515625" style="87" customWidth="1"/>
    <col min="21" max="21" width="5.28125" style="82" customWidth="1"/>
    <col min="22" max="22" width="13.7109375" style="82" customWidth="1"/>
    <col min="23" max="23" width="10.00390625" style="82" customWidth="1"/>
    <col min="24" max="24" width="7.00390625" style="82" customWidth="1"/>
    <col min="25" max="242" width="9.140625" style="85" customWidth="1"/>
    <col min="243" max="243" width="2.7109375" style="85" customWidth="1"/>
    <col min="244" max="244" width="17.57421875" style="85" bestFit="1" customWidth="1"/>
    <col min="245" max="245" width="0" style="85" hidden="1" customWidth="1"/>
    <col min="246" max="16384" width="1.7109375" style="85" customWidth="1"/>
  </cols>
  <sheetData>
    <row r="1" spans="1:24" s="63" customFormat="1" ht="36">
      <c r="A1" s="617" t="s">
        <v>87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17"/>
      <c r="X1" s="62"/>
    </row>
    <row r="2" spans="1:24" s="63" customFormat="1" ht="21">
      <c r="A2" s="102"/>
      <c r="B2" s="102"/>
      <c r="C2" s="102"/>
      <c r="D2" s="103"/>
      <c r="E2" s="102"/>
      <c r="F2" s="104"/>
      <c r="G2" s="103"/>
      <c r="H2" s="102"/>
      <c r="I2" s="104"/>
      <c r="J2" s="105"/>
      <c r="K2" s="102"/>
      <c r="L2" s="104"/>
      <c r="M2" s="105"/>
      <c r="N2" s="102"/>
      <c r="O2" s="104"/>
      <c r="P2" s="106"/>
      <c r="Q2" s="122"/>
      <c r="R2" s="103"/>
      <c r="S2" s="105"/>
      <c r="T2" s="103"/>
      <c r="U2" s="102"/>
      <c r="V2" s="102"/>
      <c r="W2" s="102"/>
      <c r="X2" s="62"/>
    </row>
    <row r="3" spans="1:27" s="62" customFormat="1" ht="21">
      <c r="A3" s="107"/>
      <c r="B3" s="108" t="s">
        <v>6</v>
      </c>
      <c r="C3" s="109" t="s">
        <v>0</v>
      </c>
      <c r="D3" s="110"/>
      <c r="E3" s="111">
        <v>1</v>
      </c>
      <c r="F3" s="112"/>
      <c r="G3" s="110"/>
      <c r="H3" s="111">
        <v>2</v>
      </c>
      <c r="I3" s="112"/>
      <c r="J3" s="110"/>
      <c r="K3" s="111">
        <v>3</v>
      </c>
      <c r="L3" s="112"/>
      <c r="M3" s="110"/>
      <c r="N3" s="111">
        <v>4</v>
      </c>
      <c r="O3" s="112"/>
      <c r="P3" s="113" t="s">
        <v>1</v>
      </c>
      <c r="Q3" s="113" t="s">
        <v>12</v>
      </c>
      <c r="R3" s="114" t="s">
        <v>2</v>
      </c>
      <c r="S3" s="619" t="s">
        <v>73</v>
      </c>
      <c r="T3" s="620"/>
      <c r="U3" s="618" t="s">
        <v>3</v>
      </c>
      <c r="V3" s="618"/>
      <c r="W3" s="115" t="s">
        <v>4</v>
      </c>
      <c r="X3" s="64"/>
      <c r="Y3" s="65"/>
      <c r="Z3" s="65"/>
      <c r="AA3" s="65"/>
    </row>
    <row r="4" spans="1:27" s="63" customFormat="1" ht="21">
      <c r="A4" s="101">
        <v>1</v>
      </c>
      <c r="B4" s="66" t="s">
        <v>74</v>
      </c>
      <c r="C4" s="67">
        <v>777644380</v>
      </c>
      <c r="D4" s="116"/>
      <c r="E4" s="117"/>
      <c r="F4" s="118"/>
      <c r="G4" s="68">
        <v>0</v>
      </c>
      <c r="H4" s="69" t="s">
        <v>5</v>
      </c>
      <c r="I4" s="70">
        <v>0</v>
      </c>
      <c r="J4" s="68">
        <v>0</v>
      </c>
      <c r="K4" s="69" t="s">
        <v>5</v>
      </c>
      <c r="L4" s="70">
        <v>0</v>
      </c>
      <c r="M4" s="68">
        <v>0</v>
      </c>
      <c r="N4" s="69" t="s">
        <v>5</v>
      </c>
      <c r="O4" s="70">
        <v>0</v>
      </c>
      <c r="P4" s="71">
        <f>IF(G4&gt;I4,1,0)+IF(J4&gt;L4,1,0)+IF(M4&gt;O4,1,0)</f>
        <v>0</v>
      </c>
      <c r="Q4" s="71">
        <f>IF(G4=I4,1,0)+IF(J4=L4,1,0)+IF(M4=O4,1,0)</f>
        <v>3</v>
      </c>
      <c r="R4" s="72">
        <f>IF(G4&lt;I4,1,0)+IF(J4&lt;L4,1,0)+IF(M4&lt;O4,1,0)</f>
        <v>0</v>
      </c>
      <c r="S4" s="73">
        <f>G4+J4+M4</f>
        <v>0</v>
      </c>
      <c r="T4" s="72">
        <f>I4+L4+O4</f>
        <v>0</v>
      </c>
      <c r="U4" s="621">
        <f>P4*3+Q4*1</f>
        <v>3</v>
      </c>
      <c r="V4" s="621"/>
      <c r="W4" s="74">
        <f>1+IF(U4&lt;U5,1,0)+IF(U4&lt;U6,1,0)+IF(U4&lt;U7,1,0)</f>
        <v>1</v>
      </c>
      <c r="X4" s="62"/>
      <c r="Y4" s="65"/>
      <c r="Z4" s="65"/>
      <c r="AA4" s="75"/>
    </row>
    <row r="5" spans="1:27" s="63" customFormat="1" ht="21">
      <c r="A5" s="101">
        <v>2</v>
      </c>
      <c r="B5" s="66" t="s">
        <v>75</v>
      </c>
      <c r="C5" s="67">
        <v>602693433</v>
      </c>
      <c r="D5" s="76">
        <f>I4</f>
        <v>0</v>
      </c>
      <c r="E5" s="77" t="s">
        <v>5</v>
      </c>
      <c r="F5" s="78">
        <f>G4</f>
        <v>0</v>
      </c>
      <c r="G5" s="119"/>
      <c r="H5" s="120"/>
      <c r="I5" s="121"/>
      <c r="J5" s="68">
        <v>0</v>
      </c>
      <c r="K5" s="69" t="s">
        <v>5</v>
      </c>
      <c r="L5" s="70">
        <v>0</v>
      </c>
      <c r="M5" s="68">
        <v>0</v>
      </c>
      <c r="N5" s="69" t="s">
        <v>5</v>
      </c>
      <c r="O5" s="70">
        <v>0</v>
      </c>
      <c r="P5" s="71">
        <f>IF(D5&gt;F5,1,0)+IF(J5&gt;L5,1,0)+IF(M5&gt;O5,1,0)</f>
        <v>0</v>
      </c>
      <c r="Q5" s="71">
        <f>IF(D5=F5,1,0)+IF(J5=L5,1,0)+IF(M5=O5,1,0)</f>
        <v>3</v>
      </c>
      <c r="R5" s="72">
        <f>IF(D5&lt;F5,1,0)+IF(J5&lt;L5,1,0)+IF(M5&lt;O5,1,0)</f>
        <v>0</v>
      </c>
      <c r="S5" s="73">
        <f>D5+J5+M5</f>
        <v>0</v>
      </c>
      <c r="T5" s="72">
        <f>F5+L5+O5</f>
        <v>0</v>
      </c>
      <c r="U5" s="621">
        <f>P5*3+Q5*1</f>
        <v>3</v>
      </c>
      <c r="V5" s="621"/>
      <c r="W5" s="74">
        <f>1+IF(U5&lt;U4,1,0)+IF(U5&lt;U6,1,0)+IF(U5&lt;U7,1,0)</f>
        <v>1</v>
      </c>
      <c r="X5" s="62"/>
      <c r="Y5" s="65"/>
      <c r="Z5" s="65"/>
      <c r="AA5" s="75"/>
    </row>
    <row r="6" spans="1:27" s="63" customFormat="1" ht="21">
      <c r="A6" s="101">
        <v>3</v>
      </c>
      <c r="B6" s="66" t="s">
        <v>76</v>
      </c>
      <c r="C6" s="67">
        <v>602235700</v>
      </c>
      <c r="D6" s="76">
        <f>L4</f>
        <v>0</v>
      </c>
      <c r="E6" s="77" t="s">
        <v>5</v>
      </c>
      <c r="F6" s="78">
        <f>J4</f>
        <v>0</v>
      </c>
      <c r="G6" s="76">
        <f>L5</f>
        <v>0</v>
      </c>
      <c r="H6" s="77" t="s">
        <v>5</v>
      </c>
      <c r="I6" s="78">
        <f>J5</f>
        <v>0</v>
      </c>
      <c r="J6" s="119"/>
      <c r="K6" s="120"/>
      <c r="L6" s="121"/>
      <c r="M6" s="68">
        <v>0</v>
      </c>
      <c r="N6" s="69" t="s">
        <v>5</v>
      </c>
      <c r="O6" s="70">
        <v>0</v>
      </c>
      <c r="P6" s="71">
        <f>IF(D6&gt;F6,1,0)+IF(G6&gt;I6,1,0)+IF(M6&gt;O6,1,0)</f>
        <v>0</v>
      </c>
      <c r="Q6" s="71">
        <f>IF(D6=F6,1,0)+IF(G6=I6,1,0)+IF(M6=O6,1,0)</f>
        <v>3</v>
      </c>
      <c r="R6" s="72">
        <f>IF(D6&lt;F6,1,0)+IF(G6&lt;I6,1,0)+IF(M6&lt;O6,1,0)</f>
        <v>0</v>
      </c>
      <c r="S6" s="73">
        <f>D6+G6+M6</f>
        <v>0</v>
      </c>
      <c r="T6" s="72">
        <f>F6+I6+O6</f>
        <v>0</v>
      </c>
      <c r="U6" s="621">
        <f>P6*3+Q6*1</f>
        <v>3</v>
      </c>
      <c r="V6" s="621"/>
      <c r="W6" s="74">
        <f>1+IF(U6&lt;U4,1,0)+IF(U6&lt;U5,1,0)+IF(U6&lt;U7,1,0)</f>
        <v>1</v>
      </c>
      <c r="X6" s="62"/>
      <c r="Y6" s="65"/>
      <c r="Z6" s="65"/>
      <c r="AA6" s="75"/>
    </row>
    <row r="7" spans="1:27" s="63" customFormat="1" ht="21">
      <c r="A7" s="101">
        <v>4</v>
      </c>
      <c r="B7" s="66" t="s">
        <v>77</v>
      </c>
      <c r="C7" s="67">
        <v>737215132</v>
      </c>
      <c r="D7" s="76">
        <f>O4</f>
        <v>0</v>
      </c>
      <c r="E7" s="77" t="s">
        <v>5</v>
      </c>
      <c r="F7" s="78">
        <f>M4</f>
        <v>0</v>
      </c>
      <c r="G7" s="76">
        <f>O5</f>
        <v>0</v>
      </c>
      <c r="H7" s="77" t="s">
        <v>5</v>
      </c>
      <c r="I7" s="78">
        <f>M5</f>
        <v>0</v>
      </c>
      <c r="J7" s="76">
        <f>O6</f>
        <v>0</v>
      </c>
      <c r="K7" s="77" t="s">
        <v>5</v>
      </c>
      <c r="L7" s="78">
        <f>M6</f>
        <v>0</v>
      </c>
      <c r="M7" s="119"/>
      <c r="N7" s="120"/>
      <c r="O7" s="121"/>
      <c r="P7" s="71">
        <f>IF(D7&gt;F7,1,0)+IF(G7&gt;I7,1,0)+IF(J7&gt;L7,1,0)</f>
        <v>0</v>
      </c>
      <c r="Q7" s="71">
        <f>IF(D7=F7,1,0)+IF(G7=I7,1,0)+IF(J7=L7,1,0)</f>
        <v>3</v>
      </c>
      <c r="R7" s="72">
        <f>IF(D7&lt;F7,1,0)+IF(G7&lt;I7,1,0)+IF(J7&lt;L7,1,0)</f>
        <v>0</v>
      </c>
      <c r="S7" s="73">
        <f>D7+G7+J7</f>
        <v>0</v>
      </c>
      <c r="T7" s="72">
        <f>F7+I7+L7</f>
        <v>0</v>
      </c>
      <c r="U7" s="621">
        <f>P7*3+Q7*1</f>
        <v>3</v>
      </c>
      <c r="V7" s="621"/>
      <c r="W7" s="74">
        <f>1+IF(U7&lt;U4,1,0)+IF(U7&lt;U5,1,0)+IF(U7&lt;U6,1,0)</f>
        <v>1</v>
      </c>
      <c r="X7" s="62"/>
      <c r="Y7" s="65"/>
      <c r="Z7" s="65"/>
      <c r="AA7" s="75"/>
    </row>
    <row r="8" spans="1:27" ht="20.25">
      <c r="A8" s="79"/>
      <c r="B8" s="79"/>
      <c r="C8" s="79"/>
      <c r="D8" s="80"/>
      <c r="E8" s="79"/>
      <c r="F8" s="80"/>
      <c r="G8" s="80"/>
      <c r="H8" s="79"/>
      <c r="I8" s="80"/>
      <c r="J8" s="80"/>
      <c r="K8" s="79"/>
      <c r="L8" s="80"/>
      <c r="M8" s="80"/>
      <c r="N8" s="79"/>
      <c r="O8" s="80"/>
      <c r="P8" s="81"/>
      <c r="Q8" s="91"/>
      <c r="R8" s="80"/>
      <c r="S8" s="81"/>
      <c r="T8" s="80"/>
      <c r="U8" s="624"/>
      <c r="V8" s="624"/>
      <c r="W8" s="79"/>
      <c r="Y8" s="83"/>
      <c r="Z8" s="83"/>
      <c r="AA8" s="84"/>
    </row>
    <row r="9" spans="1:27" s="2" customFormat="1" ht="15.75">
      <c r="A9" s="5"/>
      <c r="B9" s="92" t="s">
        <v>79</v>
      </c>
      <c r="C9" s="5"/>
      <c r="D9" s="6"/>
      <c r="E9" s="5"/>
      <c r="F9" s="6"/>
      <c r="G9" s="6"/>
      <c r="H9" s="5"/>
      <c r="I9" s="6"/>
      <c r="J9" s="6"/>
      <c r="K9" s="5"/>
      <c r="L9" s="6"/>
      <c r="M9" s="6"/>
      <c r="N9" s="5"/>
      <c r="O9" s="6"/>
      <c r="P9" s="93"/>
      <c r="Q9" s="93"/>
      <c r="R9" s="6"/>
      <c r="S9" s="93"/>
      <c r="T9" s="6"/>
      <c r="U9" s="7"/>
      <c r="V9" s="7"/>
      <c r="W9" s="5"/>
      <c r="X9" s="1"/>
      <c r="Y9" s="3"/>
      <c r="Z9" s="3"/>
      <c r="AA9" s="4"/>
    </row>
    <row r="10" spans="1:27" s="2" customFormat="1" ht="15.75">
      <c r="A10" s="5"/>
      <c r="B10" s="92" t="s">
        <v>78</v>
      </c>
      <c r="C10" s="5"/>
      <c r="D10" s="6"/>
      <c r="E10" s="5"/>
      <c r="F10" s="6"/>
      <c r="G10" s="6"/>
      <c r="H10" s="5"/>
      <c r="I10" s="6"/>
      <c r="J10" s="6"/>
      <c r="K10" s="5"/>
      <c r="L10" s="6"/>
      <c r="M10" s="6"/>
      <c r="N10" s="5"/>
      <c r="O10" s="6"/>
      <c r="P10" s="93"/>
      <c r="Q10" s="93"/>
      <c r="R10" s="6"/>
      <c r="S10" s="93"/>
      <c r="T10" s="6"/>
      <c r="U10" s="7"/>
      <c r="V10" s="7"/>
      <c r="W10" s="5"/>
      <c r="X10" s="1"/>
      <c r="Y10" s="3"/>
      <c r="Z10" s="3"/>
      <c r="AA10" s="4"/>
    </row>
    <row r="11" spans="1:27" s="2" customFormat="1" ht="15.75">
      <c r="A11" s="5"/>
      <c r="B11" s="5"/>
      <c r="C11" s="5"/>
      <c r="D11" s="6"/>
      <c r="E11" s="5"/>
      <c r="F11" s="6"/>
      <c r="G11" s="6"/>
      <c r="H11" s="5"/>
      <c r="I11" s="6"/>
      <c r="J11" s="6"/>
      <c r="K11" s="5"/>
      <c r="L11" s="6"/>
      <c r="M11" s="6"/>
      <c r="N11" s="5"/>
      <c r="O11" s="6"/>
      <c r="P11" s="93"/>
      <c r="Q11" s="93"/>
      <c r="R11" s="6"/>
      <c r="S11" s="93"/>
      <c r="T11" s="6"/>
      <c r="U11" s="7"/>
      <c r="V11" s="7"/>
      <c r="W11" s="5"/>
      <c r="X11" s="1"/>
      <c r="Y11" s="3"/>
      <c r="Z11" s="3"/>
      <c r="AA11" s="4"/>
    </row>
    <row r="12" spans="1:27" s="98" customFormat="1" ht="20.25">
      <c r="A12" s="94"/>
      <c r="B12" s="627" t="s">
        <v>13</v>
      </c>
      <c r="C12" s="627"/>
      <c r="D12" s="627"/>
      <c r="E12" s="627"/>
      <c r="F12" s="627"/>
      <c r="G12" s="627"/>
      <c r="H12" s="627"/>
      <c r="I12" s="627"/>
      <c r="J12" s="627"/>
      <c r="K12" s="627"/>
      <c r="L12" s="627"/>
      <c r="M12" s="627"/>
      <c r="N12" s="627"/>
      <c r="O12" s="627"/>
      <c r="P12" s="627"/>
      <c r="Q12" s="627"/>
      <c r="R12" s="627"/>
      <c r="S12" s="627"/>
      <c r="T12" s="627"/>
      <c r="U12" s="627"/>
      <c r="V12" s="627"/>
      <c r="W12" s="627"/>
      <c r="X12" s="95"/>
      <c r="Y12" s="96"/>
      <c r="Z12" s="96"/>
      <c r="AA12" s="97"/>
    </row>
    <row r="13" spans="1:23" s="98" customFormat="1" ht="18">
      <c r="A13" s="99"/>
      <c r="B13" s="622" t="s">
        <v>14</v>
      </c>
      <c r="C13" s="622"/>
      <c r="D13" s="622"/>
      <c r="E13" s="622"/>
      <c r="F13" s="622"/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622"/>
      <c r="R13" s="622"/>
      <c r="S13" s="622"/>
      <c r="T13" s="622"/>
      <c r="U13" s="622"/>
      <c r="V13" s="622"/>
      <c r="W13" s="622"/>
    </row>
    <row r="14" spans="1:23" s="98" customFormat="1" ht="18">
      <c r="A14" s="99"/>
      <c r="B14" s="622"/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</row>
    <row r="15" spans="1:23" s="98" customFormat="1" ht="18">
      <c r="A15" s="99"/>
      <c r="B15" s="622"/>
      <c r="C15" s="622"/>
      <c r="D15" s="622"/>
      <c r="E15" s="622"/>
      <c r="F15" s="622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</row>
    <row r="16" spans="1:23" s="98" customFormat="1" ht="18">
      <c r="A16" s="99"/>
      <c r="B16" s="622"/>
      <c r="C16" s="622"/>
      <c r="D16" s="622"/>
      <c r="E16" s="622"/>
      <c r="F16" s="622"/>
      <c r="G16" s="622"/>
      <c r="H16" s="622"/>
      <c r="I16" s="622"/>
      <c r="J16" s="622"/>
      <c r="K16" s="622"/>
      <c r="L16" s="622"/>
      <c r="M16" s="622"/>
      <c r="N16" s="622"/>
      <c r="O16" s="622"/>
      <c r="P16" s="622"/>
      <c r="Q16" s="622"/>
      <c r="R16" s="622"/>
      <c r="S16" s="622"/>
      <c r="T16" s="622"/>
      <c r="U16" s="622"/>
      <c r="V16" s="622"/>
      <c r="W16" s="622"/>
    </row>
    <row r="17" spans="1:24" s="98" customFormat="1" ht="18">
      <c r="A17" s="95"/>
      <c r="B17" s="623" t="s">
        <v>15</v>
      </c>
      <c r="C17" s="623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23"/>
      <c r="O17" s="623"/>
      <c r="P17" s="623"/>
      <c r="Q17" s="623"/>
      <c r="R17" s="623"/>
      <c r="S17" s="623"/>
      <c r="T17" s="623"/>
      <c r="U17" s="623"/>
      <c r="V17" s="623"/>
      <c r="W17" s="623"/>
      <c r="X17" s="95"/>
    </row>
    <row r="18" spans="1:24" s="98" customFormat="1" ht="18">
      <c r="A18" s="95"/>
      <c r="B18" s="623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623"/>
      <c r="N18" s="623"/>
      <c r="O18" s="623"/>
      <c r="P18" s="623"/>
      <c r="Q18" s="623"/>
      <c r="R18" s="623"/>
      <c r="S18" s="623"/>
      <c r="T18" s="623"/>
      <c r="U18" s="623"/>
      <c r="V18" s="623"/>
      <c r="W18" s="623"/>
      <c r="X18" s="95"/>
    </row>
    <row r="19" spans="1:24" s="98" customFormat="1" ht="18">
      <c r="A19" s="95"/>
      <c r="B19" s="623"/>
      <c r="C19" s="623"/>
      <c r="D19" s="623"/>
      <c r="E19" s="623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3"/>
      <c r="Q19" s="623"/>
      <c r="R19" s="623"/>
      <c r="S19" s="623"/>
      <c r="T19" s="623"/>
      <c r="U19" s="623"/>
      <c r="V19" s="623"/>
      <c r="W19" s="623"/>
      <c r="X19" s="95"/>
    </row>
    <row r="20" spans="1:24" s="98" customFormat="1" ht="18">
      <c r="A20" s="95"/>
      <c r="B20" s="623"/>
      <c r="C20" s="623"/>
      <c r="D20" s="623"/>
      <c r="E20" s="623"/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3"/>
      <c r="Q20" s="623"/>
      <c r="R20" s="623"/>
      <c r="S20" s="623"/>
      <c r="T20" s="623"/>
      <c r="U20" s="623"/>
      <c r="V20" s="623"/>
      <c r="W20" s="623"/>
      <c r="X20" s="95"/>
    </row>
    <row r="21" spans="1:24" s="98" customFormat="1" ht="18">
      <c r="A21" s="95"/>
      <c r="B21" s="625" t="s">
        <v>16</v>
      </c>
      <c r="C21" s="625"/>
      <c r="D21" s="625"/>
      <c r="E21" s="625"/>
      <c r="F21" s="625"/>
      <c r="G21" s="625"/>
      <c r="H21" s="625"/>
      <c r="I21" s="625"/>
      <c r="J21" s="625"/>
      <c r="K21" s="625"/>
      <c r="L21" s="625"/>
      <c r="M21" s="625"/>
      <c r="N21" s="625"/>
      <c r="O21" s="625"/>
      <c r="P21" s="625"/>
      <c r="Q21" s="625"/>
      <c r="R21" s="625"/>
      <c r="S21" s="625"/>
      <c r="T21" s="625"/>
      <c r="U21" s="625"/>
      <c r="V21" s="625"/>
      <c r="W21" s="625"/>
      <c r="X21" s="95"/>
    </row>
    <row r="22" spans="1:24" s="98" customFormat="1" ht="18">
      <c r="A22" s="95"/>
      <c r="B22" s="625"/>
      <c r="C22" s="625"/>
      <c r="D22" s="625"/>
      <c r="E22" s="625"/>
      <c r="F22" s="625"/>
      <c r="G22" s="625"/>
      <c r="H22" s="625"/>
      <c r="I22" s="625"/>
      <c r="J22" s="625"/>
      <c r="K22" s="625"/>
      <c r="L22" s="625"/>
      <c r="M22" s="625"/>
      <c r="N22" s="625"/>
      <c r="O22" s="625"/>
      <c r="P22" s="625"/>
      <c r="Q22" s="625"/>
      <c r="R22" s="625"/>
      <c r="S22" s="625"/>
      <c r="T22" s="625"/>
      <c r="U22" s="625"/>
      <c r="V22" s="625"/>
      <c r="W22" s="625"/>
      <c r="X22" s="95"/>
    </row>
    <row r="23" spans="1:24" s="98" customFormat="1" ht="18">
      <c r="A23" s="95"/>
      <c r="B23" s="625"/>
      <c r="C23" s="625"/>
      <c r="D23" s="625"/>
      <c r="E23" s="625"/>
      <c r="F23" s="625"/>
      <c r="G23" s="625"/>
      <c r="H23" s="625"/>
      <c r="I23" s="625"/>
      <c r="J23" s="625"/>
      <c r="K23" s="625"/>
      <c r="L23" s="625"/>
      <c r="M23" s="625"/>
      <c r="N23" s="625"/>
      <c r="O23" s="625"/>
      <c r="P23" s="625"/>
      <c r="Q23" s="625"/>
      <c r="R23" s="625"/>
      <c r="S23" s="625"/>
      <c r="T23" s="625"/>
      <c r="U23" s="625"/>
      <c r="V23" s="625"/>
      <c r="W23" s="625"/>
      <c r="X23" s="95"/>
    </row>
    <row r="24" spans="2:23" ht="20.25">
      <c r="B24" s="626"/>
      <c r="C24" s="626"/>
      <c r="D24" s="626"/>
      <c r="E24" s="626"/>
      <c r="F24" s="626"/>
      <c r="G24" s="626"/>
      <c r="H24" s="626"/>
      <c r="I24" s="626"/>
      <c r="J24" s="626"/>
      <c r="K24" s="626"/>
      <c r="L24" s="626"/>
      <c r="M24" s="626"/>
      <c r="N24" s="626"/>
      <c r="O24" s="626"/>
      <c r="P24" s="626"/>
      <c r="Q24" s="626"/>
      <c r="R24" s="626"/>
      <c r="S24" s="626"/>
      <c r="T24" s="626"/>
      <c r="U24" s="626"/>
      <c r="V24" s="626"/>
      <c r="W24" s="626"/>
    </row>
    <row r="25" spans="2:17" ht="20.25">
      <c r="B25" s="100" t="s">
        <v>80</v>
      </c>
      <c r="L25" s="88" t="s">
        <v>81</v>
      </c>
      <c r="P25" s="90"/>
      <c r="Q25" s="90"/>
    </row>
    <row r="26" spans="16:17" ht="20.25">
      <c r="P26" s="90"/>
      <c r="Q26" s="90"/>
    </row>
    <row r="27" spans="16:17" ht="20.25">
      <c r="P27" s="90"/>
      <c r="Q27" s="90"/>
    </row>
    <row r="28" spans="16:17" ht="20.25">
      <c r="P28" s="90"/>
      <c r="Q28" s="90"/>
    </row>
    <row r="29" spans="16:17" ht="20.25">
      <c r="P29" s="90"/>
      <c r="Q29" s="90"/>
    </row>
    <row r="30" spans="16:17" ht="20.25">
      <c r="P30" s="90"/>
      <c r="Q30" s="90"/>
    </row>
    <row r="31" spans="16:17" ht="20.25">
      <c r="P31" s="90"/>
      <c r="Q31" s="90"/>
    </row>
    <row r="32" spans="16:17" ht="20.25">
      <c r="P32" s="90"/>
      <c r="Q32" s="90"/>
    </row>
    <row r="33" spans="16:17" ht="20.25">
      <c r="P33" s="90"/>
      <c r="Q33" s="90"/>
    </row>
    <row r="34" spans="16:17" ht="20.25">
      <c r="P34" s="90"/>
      <c r="Q34" s="90"/>
    </row>
    <row r="35" spans="16:17" ht="20.25">
      <c r="P35" s="90"/>
      <c r="Q35" s="90"/>
    </row>
    <row r="36" spans="16:17" ht="20.25">
      <c r="P36" s="90"/>
      <c r="Q36" s="90"/>
    </row>
    <row r="37" spans="16:17" ht="20.25">
      <c r="P37" s="90"/>
      <c r="Q37" s="90"/>
    </row>
    <row r="38" spans="16:17" ht="20.25">
      <c r="P38" s="90"/>
      <c r="Q38" s="90"/>
    </row>
    <row r="39" spans="16:17" ht="20.25">
      <c r="P39" s="90"/>
      <c r="Q39" s="90"/>
    </row>
    <row r="40" spans="16:17" ht="20.25">
      <c r="P40" s="90"/>
      <c r="Q40" s="90"/>
    </row>
  </sheetData>
  <sheetProtection/>
  <protectedRanges>
    <protectedRange sqref="G4 I4 J4:J5 L4:L5 M4:M6 O4:O6 B4:B7 B12:W26 W4:W7" name="Oblast1_1_1"/>
  </protectedRanges>
  <mergeCells count="21">
    <mergeCell ref="A1:W1"/>
    <mergeCell ref="S3:T3"/>
    <mergeCell ref="U3:V3"/>
    <mergeCell ref="U4:V4"/>
    <mergeCell ref="U5:V5"/>
    <mergeCell ref="B23:W23"/>
    <mergeCell ref="U7:V7"/>
    <mergeCell ref="B20:W20"/>
    <mergeCell ref="B13:W13"/>
    <mergeCell ref="B14:W14"/>
    <mergeCell ref="B15:W15"/>
    <mergeCell ref="B24:W24"/>
    <mergeCell ref="B16:W16"/>
    <mergeCell ref="B17:W17"/>
    <mergeCell ref="B18:W18"/>
    <mergeCell ref="B19:W19"/>
    <mergeCell ref="U6:V6"/>
    <mergeCell ref="B21:W21"/>
    <mergeCell ref="U8:V8"/>
    <mergeCell ref="B12:W12"/>
    <mergeCell ref="B22:W2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A47"/>
  <sheetViews>
    <sheetView zoomScalePageLayoutView="0" workbookViewId="0" topLeftCell="A1">
      <selection activeCell="B11" sqref="B11:C11"/>
    </sheetView>
  </sheetViews>
  <sheetFormatPr defaultColWidth="1.7109375" defaultRowHeight="15"/>
  <cols>
    <col min="1" max="1" width="40.7109375" style="82" customWidth="1"/>
    <col min="2" max="2" width="3.28125" style="82" customWidth="1"/>
    <col min="3" max="3" width="40.7109375" style="82" customWidth="1"/>
    <col min="4" max="4" width="5.7109375" style="87" customWidth="1"/>
    <col min="5" max="5" width="1.7109375" style="82" customWidth="1"/>
    <col min="6" max="6" width="5.7109375" style="88" customWidth="1"/>
    <col min="7" max="7" width="5.7109375" style="87" customWidth="1"/>
    <col min="8" max="8" width="1.7109375" style="82" customWidth="1"/>
    <col min="9" max="9" width="5.7109375" style="88" customWidth="1"/>
    <col min="10" max="10" width="5.7109375" style="89" customWidth="1"/>
    <col min="11" max="11" width="1.7109375" style="82" customWidth="1"/>
    <col min="12" max="12" width="5.7109375" style="88" customWidth="1"/>
    <col min="13" max="13" width="5.7109375" style="89" customWidth="1"/>
    <col min="14" max="14" width="1.7109375" style="82" customWidth="1"/>
    <col min="15" max="15" width="5.7109375" style="88" customWidth="1"/>
    <col min="16" max="17" width="8.7109375" style="89" customWidth="1"/>
    <col min="18" max="18" width="8.7109375" style="87" customWidth="1"/>
    <col min="19" max="19" width="8.8515625" style="89" customWidth="1"/>
    <col min="20" max="20" width="8.8515625" style="87" customWidth="1"/>
    <col min="21" max="21" width="5.28125" style="82" customWidth="1"/>
    <col min="22" max="22" width="13.7109375" style="82" customWidth="1"/>
    <col min="23" max="23" width="10.00390625" style="82" customWidth="1"/>
    <col min="24" max="24" width="7.00390625" style="82" customWidth="1"/>
    <col min="25" max="242" width="9.140625" style="85" customWidth="1"/>
    <col min="243" max="243" width="2.7109375" style="85" customWidth="1"/>
    <col min="244" max="244" width="17.57421875" style="85" bestFit="1" customWidth="1"/>
    <col min="245" max="245" width="0" style="85" hidden="1" customWidth="1"/>
    <col min="246" max="16384" width="1.7109375" style="85" customWidth="1"/>
  </cols>
  <sheetData>
    <row r="1" spans="1:24" s="63" customFormat="1" ht="36">
      <c r="A1" s="617" t="s">
        <v>101</v>
      </c>
      <c r="B1" s="617"/>
      <c r="C1" s="617"/>
      <c r="D1" s="617"/>
      <c r="E1" s="617"/>
      <c r="F1" s="617"/>
      <c r="G1" s="617"/>
      <c r="H1" s="617"/>
      <c r="I1" s="61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62"/>
    </row>
    <row r="2" spans="1:24" s="127" customFormat="1" ht="21.75" thickBot="1">
      <c r="A2" s="123"/>
      <c r="B2" s="123"/>
      <c r="C2" s="123"/>
      <c r="D2" s="122"/>
      <c r="E2" s="123"/>
      <c r="F2" s="124"/>
      <c r="G2" s="122"/>
      <c r="H2" s="123"/>
      <c r="I2" s="124"/>
      <c r="J2" s="125"/>
      <c r="K2" s="123"/>
      <c r="L2" s="124"/>
      <c r="M2" s="125"/>
      <c r="N2" s="123"/>
      <c r="O2" s="124"/>
      <c r="P2" s="122"/>
      <c r="Q2" s="122"/>
      <c r="R2" s="122"/>
      <c r="S2" s="125"/>
      <c r="T2" s="122"/>
      <c r="U2" s="123"/>
      <c r="V2" s="123"/>
      <c r="W2" s="123"/>
      <c r="X2" s="126"/>
    </row>
    <row r="3" spans="1:24" s="127" customFormat="1" ht="21" customHeight="1" thickBot="1">
      <c r="A3" s="643" t="s">
        <v>102</v>
      </c>
      <c r="B3" s="644"/>
      <c r="C3" s="644"/>
      <c r="D3" s="645" t="s">
        <v>105</v>
      </c>
      <c r="E3" s="645"/>
      <c r="F3" s="645"/>
      <c r="G3" s="645" t="s">
        <v>106</v>
      </c>
      <c r="H3" s="645"/>
      <c r="I3" s="646"/>
      <c r="J3" s="125"/>
      <c r="K3" s="123"/>
      <c r="L3" s="124"/>
      <c r="M3" s="125"/>
      <c r="N3" s="123"/>
      <c r="O3" s="124"/>
      <c r="P3" s="122"/>
      <c r="Q3" s="122"/>
      <c r="R3" s="122"/>
      <c r="S3" s="125"/>
      <c r="T3" s="122"/>
      <c r="U3" s="123"/>
      <c r="V3" s="123"/>
      <c r="W3" s="123"/>
      <c r="X3" s="126"/>
    </row>
    <row r="4" spans="1:24" s="127" customFormat="1" ht="21" customHeight="1">
      <c r="A4" s="147" t="s">
        <v>7</v>
      </c>
      <c r="B4" s="148" t="s">
        <v>5</v>
      </c>
      <c r="C4" s="148" t="s">
        <v>10</v>
      </c>
      <c r="D4" s="149"/>
      <c r="E4" s="148" t="s">
        <v>5</v>
      </c>
      <c r="F4" s="150"/>
      <c r="G4" s="149"/>
      <c r="H4" s="148" t="s">
        <v>5</v>
      </c>
      <c r="I4" s="151"/>
      <c r="J4" s="125"/>
      <c r="K4" s="123"/>
      <c r="L4" s="124"/>
      <c r="M4" s="125"/>
      <c r="N4" s="123"/>
      <c r="O4" s="124"/>
      <c r="P4" s="122"/>
      <c r="Q4" s="122"/>
      <c r="R4" s="122"/>
      <c r="S4" s="125"/>
      <c r="T4" s="122"/>
      <c r="U4" s="123"/>
      <c r="V4" s="123"/>
      <c r="W4" s="123"/>
      <c r="X4" s="126"/>
    </row>
    <row r="5" spans="1:24" s="127" customFormat="1" ht="21" customHeight="1" thickBot="1">
      <c r="A5" s="152" t="s">
        <v>8</v>
      </c>
      <c r="B5" s="153" t="s">
        <v>5</v>
      </c>
      <c r="C5" s="153" t="s">
        <v>9</v>
      </c>
      <c r="D5" s="154"/>
      <c r="E5" s="153" t="s">
        <v>5</v>
      </c>
      <c r="F5" s="155"/>
      <c r="G5" s="154"/>
      <c r="H5" s="153" t="s">
        <v>5</v>
      </c>
      <c r="I5" s="156"/>
      <c r="J5" s="125"/>
      <c r="K5" s="123"/>
      <c r="L5" s="124"/>
      <c r="M5" s="125"/>
      <c r="N5" s="123"/>
      <c r="O5" s="124"/>
      <c r="P5" s="122"/>
      <c r="Q5" s="122"/>
      <c r="R5" s="122"/>
      <c r="S5" s="125"/>
      <c r="T5" s="122"/>
      <c r="U5" s="123"/>
      <c r="V5" s="123"/>
      <c r="W5" s="123"/>
      <c r="X5" s="126"/>
    </row>
    <row r="6" spans="1:24" s="127" customFormat="1" ht="21" customHeight="1" thickBot="1">
      <c r="A6" s="643" t="s">
        <v>107</v>
      </c>
      <c r="B6" s="644"/>
      <c r="C6" s="644"/>
      <c r="D6" s="645" t="s">
        <v>105</v>
      </c>
      <c r="E6" s="645"/>
      <c r="F6" s="645"/>
      <c r="G6" s="645" t="s">
        <v>106</v>
      </c>
      <c r="H6" s="645"/>
      <c r="I6" s="646"/>
      <c r="J6" s="125"/>
      <c r="K6" s="123"/>
      <c r="L6" s="124"/>
      <c r="M6" s="125"/>
      <c r="N6" s="123"/>
      <c r="O6" s="124"/>
      <c r="P6" s="122"/>
      <c r="Q6" s="122"/>
      <c r="R6" s="122"/>
      <c r="S6" s="125"/>
      <c r="T6" s="122"/>
      <c r="U6" s="123"/>
      <c r="V6" s="123"/>
      <c r="W6" s="123"/>
      <c r="X6" s="126"/>
    </row>
    <row r="7" spans="1:24" s="127" customFormat="1" ht="21" customHeight="1" thickBot="1">
      <c r="A7" s="157" t="s">
        <v>109</v>
      </c>
      <c r="B7" s="158" t="s">
        <v>5</v>
      </c>
      <c r="C7" s="158" t="s">
        <v>112</v>
      </c>
      <c r="D7" s="159"/>
      <c r="E7" s="158" t="s">
        <v>5</v>
      </c>
      <c r="F7" s="160"/>
      <c r="G7" s="159"/>
      <c r="H7" s="158" t="s">
        <v>5</v>
      </c>
      <c r="I7" s="161"/>
      <c r="J7" s="125"/>
      <c r="K7" s="123"/>
      <c r="L7" s="124"/>
      <c r="M7" s="125"/>
      <c r="N7" s="123"/>
      <c r="O7" s="124"/>
      <c r="P7" s="122"/>
      <c r="Q7" s="122"/>
      <c r="R7" s="122"/>
      <c r="S7" s="125"/>
      <c r="T7" s="122"/>
      <c r="U7" s="123"/>
      <c r="V7" s="123"/>
      <c r="W7" s="123"/>
      <c r="X7" s="126"/>
    </row>
    <row r="8" spans="1:24" s="127" customFormat="1" ht="21" customHeight="1" thickBot="1">
      <c r="A8" s="643" t="s">
        <v>103</v>
      </c>
      <c r="B8" s="644"/>
      <c r="C8" s="644"/>
      <c r="D8" s="645" t="s">
        <v>105</v>
      </c>
      <c r="E8" s="645"/>
      <c r="F8" s="645"/>
      <c r="G8" s="645" t="s">
        <v>106</v>
      </c>
      <c r="H8" s="645"/>
      <c r="I8" s="646"/>
      <c r="J8" s="125"/>
      <c r="K8" s="123"/>
      <c r="L8" s="124"/>
      <c r="M8" s="125"/>
      <c r="N8" s="123"/>
      <c r="O8" s="124"/>
      <c r="P8" s="122"/>
      <c r="Q8" s="122"/>
      <c r="R8" s="122"/>
      <c r="S8" s="125"/>
      <c r="T8" s="122"/>
      <c r="U8" s="123"/>
      <c r="V8" s="123"/>
      <c r="W8" s="123"/>
      <c r="X8" s="126"/>
    </row>
    <row r="9" spans="1:27" s="131" customFormat="1" ht="21" customHeight="1" thickBot="1">
      <c r="A9" s="162" t="s">
        <v>110</v>
      </c>
      <c r="B9" s="163" t="s">
        <v>5</v>
      </c>
      <c r="C9" s="163" t="s">
        <v>111</v>
      </c>
      <c r="D9" s="164"/>
      <c r="E9" s="163" t="s">
        <v>5</v>
      </c>
      <c r="F9" s="164"/>
      <c r="G9" s="164"/>
      <c r="H9" s="163" t="s">
        <v>5</v>
      </c>
      <c r="I9" s="165"/>
      <c r="J9" s="91"/>
      <c r="K9" s="86"/>
      <c r="L9" s="91"/>
      <c r="M9" s="91"/>
      <c r="N9" s="86"/>
      <c r="O9" s="91"/>
      <c r="P9" s="91"/>
      <c r="Q9" s="91"/>
      <c r="R9" s="91"/>
      <c r="S9" s="91"/>
      <c r="T9" s="91"/>
      <c r="U9" s="647"/>
      <c r="V9" s="647"/>
      <c r="W9" s="86"/>
      <c r="X9" s="128"/>
      <c r="Y9" s="129"/>
      <c r="Z9" s="129"/>
      <c r="AA9" s="130"/>
    </row>
    <row r="10" spans="1:27" s="131" customFormat="1" ht="21" customHeight="1" thickBot="1">
      <c r="A10" s="138"/>
      <c r="B10" s="138"/>
      <c r="C10" s="86"/>
      <c r="D10" s="91"/>
      <c r="E10" s="86"/>
      <c r="F10" s="91"/>
      <c r="G10" s="91"/>
      <c r="H10" s="86"/>
      <c r="I10" s="91"/>
      <c r="J10" s="91"/>
      <c r="K10" s="86"/>
      <c r="L10" s="91"/>
      <c r="M10" s="91"/>
      <c r="N10" s="86"/>
      <c r="O10" s="91"/>
      <c r="P10" s="91"/>
      <c r="Q10" s="91"/>
      <c r="R10" s="91"/>
      <c r="S10" s="91"/>
      <c r="T10" s="91"/>
      <c r="U10" s="86"/>
      <c r="V10" s="86"/>
      <c r="W10" s="86"/>
      <c r="X10" s="128"/>
      <c r="Y10" s="129"/>
      <c r="Z10" s="129"/>
      <c r="AA10" s="130"/>
    </row>
    <row r="11" spans="1:27" s="131" customFormat="1" ht="21" customHeight="1" thickBot="1">
      <c r="A11" s="139"/>
      <c r="B11" s="648" t="s">
        <v>108</v>
      </c>
      <c r="C11" s="649"/>
      <c r="D11" s="91"/>
      <c r="E11" s="86"/>
      <c r="F11" s="91"/>
      <c r="G11" s="91"/>
      <c r="H11" s="86"/>
      <c r="I11" s="91"/>
      <c r="J11" s="91"/>
      <c r="K11" s="86"/>
      <c r="L11" s="91"/>
      <c r="M11" s="91"/>
      <c r="N11" s="86"/>
      <c r="O11" s="91"/>
      <c r="P11" s="91"/>
      <c r="Q11" s="91"/>
      <c r="R11" s="91"/>
      <c r="S11" s="91"/>
      <c r="T11" s="91"/>
      <c r="U11" s="86"/>
      <c r="V11" s="86"/>
      <c r="W11" s="86"/>
      <c r="X11" s="128"/>
      <c r="Y11" s="129"/>
      <c r="Z11" s="129"/>
      <c r="AA11" s="130"/>
    </row>
    <row r="12" spans="1:27" s="131" customFormat="1" ht="21" customHeight="1">
      <c r="A12" s="140"/>
      <c r="B12" s="144" t="s">
        <v>113</v>
      </c>
      <c r="C12" s="141"/>
      <c r="D12" s="91"/>
      <c r="E12" s="86"/>
      <c r="F12" s="91"/>
      <c r="G12" s="91"/>
      <c r="H12" s="86"/>
      <c r="I12" s="91"/>
      <c r="J12" s="91"/>
      <c r="K12" s="86"/>
      <c r="L12" s="91"/>
      <c r="M12" s="91"/>
      <c r="N12" s="86"/>
      <c r="O12" s="91"/>
      <c r="P12" s="91"/>
      <c r="Q12" s="91"/>
      <c r="R12" s="91"/>
      <c r="S12" s="91"/>
      <c r="T12" s="91"/>
      <c r="U12" s="86"/>
      <c r="V12" s="86"/>
      <c r="W12" s="86"/>
      <c r="X12" s="128"/>
      <c r="Y12" s="129"/>
      <c r="Z12" s="129"/>
      <c r="AA12" s="130"/>
    </row>
    <row r="13" spans="1:27" s="131" customFormat="1" ht="21" customHeight="1">
      <c r="A13" s="140"/>
      <c r="B13" s="145" t="s">
        <v>114</v>
      </c>
      <c r="C13" s="142"/>
      <c r="D13" s="91"/>
      <c r="E13" s="86"/>
      <c r="F13" s="91"/>
      <c r="G13" s="91"/>
      <c r="H13" s="86"/>
      <c r="I13" s="91"/>
      <c r="J13" s="91"/>
      <c r="K13" s="86"/>
      <c r="L13" s="91"/>
      <c r="M13" s="91"/>
      <c r="N13" s="86"/>
      <c r="O13" s="91"/>
      <c r="P13" s="91"/>
      <c r="Q13" s="91"/>
      <c r="R13" s="91"/>
      <c r="S13" s="91"/>
      <c r="T13" s="91"/>
      <c r="U13" s="86"/>
      <c r="V13" s="86"/>
      <c r="W13" s="86"/>
      <c r="X13" s="128"/>
      <c r="Y13" s="129"/>
      <c r="Z13" s="129"/>
      <c r="AA13" s="130"/>
    </row>
    <row r="14" spans="1:27" s="131" customFormat="1" ht="21" customHeight="1">
      <c r="A14" s="140"/>
      <c r="B14" s="145" t="s">
        <v>115</v>
      </c>
      <c r="C14" s="142"/>
      <c r="D14" s="91"/>
      <c r="E14" s="86"/>
      <c r="F14" s="91"/>
      <c r="G14" s="91"/>
      <c r="H14" s="86"/>
      <c r="I14" s="91"/>
      <c r="J14" s="91"/>
      <c r="K14" s="86"/>
      <c r="L14" s="91"/>
      <c r="M14" s="91"/>
      <c r="N14" s="86"/>
      <c r="O14" s="91"/>
      <c r="P14" s="91"/>
      <c r="Q14" s="91"/>
      <c r="R14" s="91"/>
      <c r="S14" s="91"/>
      <c r="T14" s="91"/>
      <c r="U14" s="86"/>
      <c r="V14" s="86"/>
      <c r="W14" s="86"/>
      <c r="X14" s="128"/>
      <c r="Y14" s="129"/>
      <c r="Z14" s="129"/>
      <c r="AA14" s="130"/>
    </row>
    <row r="15" spans="1:27" s="131" customFormat="1" ht="21" customHeight="1" thickBot="1">
      <c r="A15" s="140"/>
      <c r="B15" s="146" t="s">
        <v>116</v>
      </c>
      <c r="C15" s="143"/>
      <c r="D15" s="91"/>
      <c r="E15" s="86"/>
      <c r="F15" s="91"/>
      <c r="G15" s="91"/>
      <c r="H15" s="86"/>
      <c r="I15" s="91"/>
      <c r="J15" s="91"/>
      <c r="K15" s="86"/>
      <c r="L15" s="91"/>
      <c r="M15" s="91"/>
      <c r="N15" s="86"/>
      <c r="O15" s="91"/>
      <c r="P15" s="91"/>
      <c r="Q15" s="91"/>
      <c r="R15" s="91"/>
      <c r="S15" s="91"/>
      <c r="T15" s="91"/>
      <c r="U15" s="86"/>
      <c r="V15" s="86"/>
      <c r="W15" s="86"/>
      <c r="X15" s="128"/>
      <c r="Y15" s="129"/>
      <c r="Z15" s="129"/>
      <c r="AA15" s="130"/>
    </row>
    <row r="16" spans="1:27" s="136" customFormat="1" ht="20.25" customHeight="1">
      <c r="A16" s="132"/>
      <c r="B16" s="132"/>
      <c r="C16" s="7"/>
      <c r="D16" s="93"/>
      <c r="E16" s="7"/>
      <c r="F16" s="93"/>
      <c r="G16" s="93"/>
      <c r="H16" s="7"/>
      <c r="I16" s="93"/>
      <c r="J16" s="93"/>
      <c r="K16" s="7"/>
      <c r="L16" s="93"/>
      <c r="M16" s="93"/>
      <c r="N16" s="7"/>
      <c r="O16" s="93"/>
      <c r="P16" s="93"/>
      <c r="Q16" s="93"/>
      <c r="R16" s="93"/>
      <c r="S16" s="93"/>
      <c r="T16" s="93"/>
      <c r="U16" s="7"/>
      <c r="V16" s="7"/>
      <c r="W16" s="7"/>
      <c r="X16" s="133"/>
      <c r="Y16" s="134"/>
      <c r="Z16" s="134"/>
      <c r="AA16" s="135"/>
    </row>
    <row r="17" spans="1:27" s="2" customFormat="1" ht="15.75">
      <c r="A17" s="92" t="s">
        <v>104</v>
      </c>
      <c r="B17" s="92"/>
      <c r="C17" s="5"/>
      <c r="D17" s="6"/>
      <c r="E17" s="5"/>
      <c r="F17" s="6"/>
      <c r="G17" s="6"/>
      <c r="H17" s="5"/>
      <c r="I17" s="6"/>
      <c r="J17" s="6"/>
      <c r="K17" s="5"/>
      <c r="L17" s="6"/>
      <c r="M17" s="6"/>
      <c r="N17" s="5"/>
      <c r="O17" s="6"/>
      <c r="P17" s="93"/>
      <c r="Q17" s="93"/>
      <c r="R17" s="6"/>
      <c r="S17" s="93"/>
      <c r="T17" s="6"/>
      <c r="U17" s="7"/>
      <c r="V17" s="7"/>
      <c r="W17" s="5"/>
      <c r="X17" s="1"/>
      <c r="Y17" s="3"/>
      <c r="Z17" s="3"/>
      <c r="AA17" s="4"/>
    </row>
    <row r="18" spans="1:27" s="2" customFormat="1" ht="15.75">
      <c r="A18" s="5"/>
      <c r="B18" s="5"/>
      <c r="C18" s="5"/>
      <c r="D18" s="6"/>
      <c r="E18" s="5"/>
      <c r="F18" s="6"/>
      <c r="G18" s="6"/>
      <c r="H18" s="5"/>
      <c r="I18" s="6"/>
      <c r="J18" s="6"/>
      <c r="K18" s="5"/>
      <c r="L18" s="6"/>
      <c r="M18" s="6"/>
      <c r="N18" s="5"/>
      <c r="O18" s="6"/>
      <c r="P18" s="93"/>
      <c r="Q18" s="93"/>
      <c r="R18" s="6"/>
      <c r="S18" s="93"/>
      <c r="T18" s="6"/>
      <c r="U18" s="7"/>
      <c r="V18" s="7"/>
      <c r="W18" s="5"/>
      <c r="X18" s="1"/>
      <c r="Y18" s="3"/>
      <c r="Z18" s="3"/>
      <c r="AA18" s="4"/>
    </row>
    <row r="19" spans="1:27" s="98" customFormat="1" ht="20.25">
      <c r="A19" s="627" t="s">
        <v>13</v>
      </c>
      <c r="B19" s="627"/>
      <c r="C19" s="627"/>
      <c r="D19" s="627"/>
      <c r="E19" s="627"/>
      <c r="F19" s="627"/>
      <c r="G19" s="627"/>
      <c r="H19" s="627"/>
      <c r="I19" s="627"/>
      <c r="J19" s="627"/>
      <c r="K19" s="627"/>
      <c r="L19" s="627"/>
      <c r="M19" s="627"/>
      <c r="N19" s="627"/>
      <c r="O19" s="627"/>
      <c r="P19" s="627"/>
      <c r="Q19" s="627"/>
      <c r="R19" s="627"/>
      <c r="S19" s="627"/>
      <c r="T19" s="627"/>
      <c r="U19" s="627"/>
      <c r="V19" s="627"/>
      <c r="W19" s="627"/>
      <c r="X19" s="95"/>
      <c r="Y19" s="96"/>
      <c r="Z19" s="96"/>
      <c r="AA19" s="97"/>
    </row>
    <row r="20" spans="1:23" s="98" customFormat="1" ht="18">
      <c r="A20" s="622" t="s">
        <v>14</v>
      </c>
      <c r="B20" s="622"/>
      <c r="C20" s="622"/>
      <c r="D20" s="622"/>
      <c r="E20" s="622"/>
      <c r="F20" s="622"/>
      <c r="G20" s="622"/>
      <c r="H20" s="622"/>
      <c r="I20" s="622"/>
      <c r="J20" s="622"/>
      <c r="K20" s="622"/>
      <c r="L20" s="622"/>
      <c r="M20" s="622"/>
      <c r="N20" s="622"/>
      <c r="O20" s="622"/>
      <c r="P20" s="622"/>
      <c r="Q20" s="622"/>
      <c r="R20" s="622"/>
      <c r="S20" s="622"/>
      <c r="T20" s="622"/>
      <c r="U20" s="622"/>
      <c r="V20" s="622"/>
      <c r="W20" s="622"/>
    </row>
    <row r="21" spans="1:23" s="98" customFormat="1" ht="18">
      <c r="A21" s="622"/>
      <c r="B21" s="622"/>
      <c r="C21" s="622"/>
      <c r="D21" s="622"/>
      <c r="E21" s="622"/>
      <c r="F21" s="622"/>
      <c r="G21" s="622"/>
      <c r="H21" s="622"/>
      <c r="I21" s="622"/>
      <c r="J21" s="622"/>
      <c r="K21" s="622"/>
      <c r="L21" s="622"/>
      <c r="M21" s="622"/>
      <c r="N21" s="622"/>
      <c r="O21" s="622"/>
      <c r="P21" s="622"/>
      <c r="Q21" s="622"/>
      <c r="R21" s="622"/>
      <c r="S21" s="622"/>
      <c r="T21" s="622"/>
      <c r="U21" s="622"/>
      <c r="V21" s="622"/>
      <c r="W21" s="622"/>
    </row>
    <row r="22" spans="1:23" s="98" customFormat="1" ht="18">
      <c r="A22" s="622"/>
      <c r="B22" s="622"/>
      <c r="C22" s="622"/>
      <c r="D22" s="622"/>
      <c r="E22" s="622"/>
      <c r="F22" s="622"/>
      <c r="G22" s="622"/>
      <c r="H22" s="622"/>
      <c r="I22" s="622"/>
      <c r="J22" s="622"/>
      <c r="K22" s="622"/>
      <c r="L22" s="622"/>
      <c r="M22" s="622"/>
      <c r="N22" s="622"/>
      <c r="O22" s="622"/>
      <c r="P22" s="622"/>
      <c r="Q22" s="622"/>
      <c r="R22" s="622"/>
      <c r="S22" s="622"/>
      <c r="T22" s="622"/>
      <c r="U22" s="622"/>
      <c r="V22" s="622"/>
      <c r="W22" s="622"/>
    </row>
    <row r="23" spans="1:23" s="98" customFormat="1" ht="18">
      <c r="A23" s="622"/>
      <c r="B23" s="622"/>
      <c r="C23" s="622"/>
      <c r="D23" s="622"/>
      <c r="E23" s="622"/>
      <c r="F23" s="622"/>
      <c r="G23" s="622"/>
      <c r="H23" s="622"/>
      <c r="I23" s="622"/>
      <c r="J23" s="622"/>
      <c r="K23" s="622"/>
      <c r="L23" s="622"/>
      <c r="M23" s="622"/>
      <c r="N23" s="622"/>
      <c r="O23" s="622"/>
      <c r="P23" s="622"/>
      <c r="Q23" s="622"/>
      <c r="R23" s="622"/>
      <c r="S23" s="622"/>
      <c r="T23" s="622"/>
      <c r="U23" s="622"/>
      <c r="V23" s="622"/>
      <c r="W23" s="622"/>
    </row>
    <row r="24" spans="1:24" s="98" customFormat="1" ht="18">
      <c r="A24" s="623" t="s">
        <v>15</v>
      </c>
      <c r="B24" s="623"/>
      <c r="C24" s="623"/>
      <c r="D24" s="623"/>
      <c r="E24" s="623"/>
      <c r="F24" s="623"/>
      <c r="G24" s="623"/>
      <c r="H24" s="623"/>
      <c r="I24" s="623"/>
      <c r="J24" s="623"/>
      <c r="K24" s="623"/>
      <c r="L24" s="623"/>
      <c r="M24" s="623"/>
      <c r="N24" s="623"/>
      <c r="O24" s="623"/>
      <c r="P24" s="623"/>
      <c r="Q24" s="623"/>
      <c r="R24" s="623"/>
      <c r="S24" s="623"/>
      <c r="T24" s="623"/>
      <c r="U24" s="623"/>
      <c r="V24" s="623"/>
      <c r="W24" s="623"/>
      <c r="X24" s="95"/>
    </row>
    <row r="25" spans="1:24" s="98" customFormat="1" ht="18">
      <c r="A25" s="623"/>
      <c r="B25" s="623"/>
      <c r="C25" s="623"/>
      <c r="D25" s="623"/>
      <c r="E25" s="623"/>
      <c r="F25" s="623"/>
      <c r="G25" s="623"/>
      <c r="H25" s="623"/>
      <c r="I25" s="623"/>
      <c r="J25" s="623"/>
      <c r="K25" s="623"/>
      <c r="L25" s="623"/>
      <c r="M25" s="623"/>
      <c r="N25" s="623"/>
      <c r="O25" s="623"/>
      <c r="P25" s="623"/>
      <c r="Q25" s="623"/>
      <c r="R25" s="623"/>
      <c r="S25" s="623"/>
      <c r="T25" s="623"/>
      <c r="U25" s="623"/>
      <c r="V25" s="623"/>
      <c r="W25" s="623"/>
      <c r="X25" s="95"/>
    </row>
    <row r="26" spans="1:24" s="98" customFormat="1" ht="18">
      <c r="A26" s="623"/>
      <c r="B26" s="623"/>
      <c r="C26" s="623"/>
      <c r="D26" s="623"/>
      <c r="E26" s="623"/>
      <c r="F26" s="623"/>
      <c r="G26" s="623"/>
      <c r="H26" s="623"/>
      <c r="I26" s="623"/>
      <c r="J26" s="623"/>
      <c r="K26" s="623"/>
      <c r="L26" s="623"/>
      <c r="M26" s="623"/>
      <c r="N26" s="623"/>
      <c r="O26" s="623"/>
      <c r="P26" s="623"/>
      <c r="Q26" s="623"/>
      <c r="R26" s="623"/>
      <c r="S26" s="623"/>
      <c r="T26" s="623"/>
      <c r="U26" s="623"/>
      <c r="V26" s="623"/>
      <c r="W26" s="623"/>
      <c r="X26" s="95"/>
    </row>
    <row r="27" spans="1:24" s="98" customFormat="1" ht="18">
      <c r="A27" s="623"/>
      <c r="B27" s="623"/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3"/>
      <c r="N27" s="623"/>
      <c r="O27" s="623"/>
      <c r="P27" s="623"/>
      <c r="Q27" s="623"/>
      <c r="R27" s="623"/>
      <c r="S27" s="623"/>
      <c r="T27" s="623"/>
      <c r="U27" s="623"/>
      <c r="V27" s="623"/>
      <c r="W27" s="623"/>
      <c r="X27" s="95"/>
    </row>
    <row r="28" spans="1:24" s="98" customFormat="1" ht="18">
      <c r="A28" s="625" t="s">
        <v>16</v>
      </c>
      <c r="B28" s="625"/>
      <c r="C28" s="625"/>
      <c r="D28" s="625"/>
      <c r="E28" s="625"/>
      <c r="F28" s="625"/>
      <c r="G28" s="625"/>
      <c r="H28" s="625"/>
      <c r="I28" s="625"/>
      <c r="J28" s="625"/>
      <c r="K28" s="625"/>
      <c r="L28" s="625"/>
      <c r="M28" s="625"/>
      <c r="N28" s="625"/>
      <c r="O28" s="625"/>
      <c r="P28" s="625"/>
      <c r="Q28" s="625"/>
      <c r="R28" s="625"/>
      <c r="S28" s="625"/>
      <c r="T28" s="625"/>
      <c r="U28" s="625"/>
      <c r="V28" s="625"/>
      <c r="W28" s="625"/>
      <c r="X28" s="95"/>
    </row>
    <row r="29" spans="1:24" s="98" customFormat="1" ht="18">
      <c r="A29" s="625"/>
      <c r="B29" s="625"/>
      <c r="C29" s="625"/>
      <c r="D29" s="625"/>
      <c r="E29" s="625"/>
      <c r="F29" s="625"/>
      <c r="G29" s="625"/>
      <c r="H29" s="625"/>
      <c r="I29" s="625"/>
      <c r="J29" s="625"/>
      <c r="K29" s="625"/>
      <c r="L29" s="625"/>
      <c r="M29" s="625"/>
      <c r="N29" s="625"/>
      <c r="O29" s="625"/>
      <c r="P29" s="625"/>
      <c r="Q29" s="625"/>
      <c r="R29" s="625"/>
      <c r="S29" s="625"/>
      <c r="T29" s="625"/>
      <c r="U29" s="625"/>
      <c r="V29" s="625"/>
      <c r="W29" s="625"/>
      <c r="X29" s="95"/>
    </row>
    <row r="30" spans="1:24" s="98" customFormat="1" ht="18">
      <c r="A30" s="625"/>
      <c r="B30" s="625"/>
      <c r="C30" s="625"/>
      <c r="D30" s="625"/>
      <c r="E30" s="625"/>
      <c r="F30" s="625"/>
      <c r="G30" s="625"/>
      <c r="H30" s="625"/>
      <c r="I30" s="625"/>
      <c r="J30" s="625"/>
      <c r="K30" s="625"/>
      <c r="L30" s="625"/>
      <c r="M30" s="625"/>
      <c r="N30" s="625"/>
      <c r="O30" s="625"/>
      <c r="P30" s="625"/>
      <c r="Q30" s="625"/>
      <c r="R30" s="625"/>
      <c r="S30" s="625"/>
      <c r="T30" s="625"/>
      <c r="U30" s="625"/>
      <c r="V30" s="625"/>
      <c r="W30" s="625"/>
      <c r="X30" s="95"/>
    </row>
    <row r="31" spans="1:23" ht="20.25">
      <c r="A31" s="626"/>
      <c r="B31" s="626"/>
      <c r="C31" s="626"/>
      <c r="D31" s="626"/>
      <c r="E31" s="626"/>
      <c r="F31" s="626"/>
      <c r="G31" s="626"/>
      <c r="H31" s="626"/>
      <c r="I31" s="626"/>
      <c r="J31" s="626"/>
      <c r="K31" s="626"/>
      <c r="L31" s="626"/>
      <c r="M31" s="626"/>
      <c r="N31" s="626"/>
      <c r="O31" s="626"/>
      <c r="P31" s="626"/>
      <c r="Q31" s="626"/>
      <c r="R31" s="626"/>
      <c r="S31" s="626"/>
      <c r="T31" s="626"/>
      <c r="U31" s="626"/>
      <c r="V31" s="626"/>
      <c r="W31" s="626"/>
    </row>
    <row r="32" spans="1:17" ht="20.25">
      <c r="A32" s="100" t="s">
        <v>80</v>
      </c>
      <c r="B32" s="100"/>
      <c r="C32" s="88" t="s">
        <v>81</v>
      </c>
      <c r="P32" s="90"/>
      <c r="Q32" s="90"/>
    </row>
    <row r="33" spans="16:17" ht="20.25">
      <c r="P33" s="90"/>
      <c r="Q33" s="90"/>
    </row>
    <row r="34" spans="16:17" ht="20.25">
      <c r="P34" s="90"/>
      <c r="Q34" s="90"/>
    </row>
    <row r="35" spans="16:17" ht="20.25">
      <c r="P35" s="90"/>
      <c r="Q35" s="90"/>
    </row>
    <row r="36" spans="16:17" ht="20.25">
      <c r="P36" s="90"/>
      <c r="Q36" s="90"/>
    </row>
    <row r="37" spans="16:17" ht="20.25">
      <c r="P37" s="90"/>
      <c r="Q37" s="90"/>
    </row>
    <row r="38" spans="16:17" ht="20.25">
      <c r="P38" s="90"/>
      <c r="Q38" s="90"/>
    </row>
    <row r="39" spans="16:17" ht="20.25">
      <c r="P39" s="90"/>
      <c r="Q39" s="90"/>
    </row>
    <row r="40" spans="16:17" ht="20.25">
      <c r="P40" s="90"/>
      <c r="Q40" s="90"/>
    </row>
    <row r="41" spans="16:17" ht="20.25">
      <c r="P41" s="90"/>
      <c r="Q41" s="90"/>
    </row>
    <row r="42" spans="16:17" ht="20.25">
      <c r="P42" s="90"/>
      <c r="Q42" s="90"/>
    </row>
    <row r="43" spans="16:17" ht="20.25">
      <c r="P43" s="90"/>
      <c r="Q43" s="90"/>
    </row>
    <row r="44" spans="16:17" ht="20.25">
      <c r="P44" s="90"/>
      <c r="Q44" s="90"/>
    </row>
    <row r="45" spans="16:17" ht="20.25">
      <c r="P45" s="90"/>
      <c r="Q45" s="90"/>
    </row>
    <row r="46" spans="16:17" ht="20.25">
      <c r="P46" s="90"/>
      <c r="Q46" s="90"/>
    </row>
    <row r="47" spans="16:17" ht="20.25">
      <c r="P47" s="90"/>
      <c r="Q47" s="90"/>
    </row>
  </sheetData>
  <sheetProtection/>
  <protectedRanges>
    <protectedRange sqref="A19:W33" name="Oblast1_1_1"/>
  </protectedRanges>
  <mergeCells count="25">
    <mergeCell ref="D8:F8"/>
    <mergeCell ref="G8:I8"/>
    <mergeCell ref="B11:C11"/>
    <mergeCell ref="A25:W25"/>
    <mergeCell ref="A26:W26"/>
    <mergeCell ref="A27:W27"/>
    <mergeCell ref="A28:W28"/>
    <mergeCell ref="U9:V9"/>
    <mergeCell ref="A1:I1"/>
    <mergeCell ref="A19:W19"/>
    <mergeCell ref="A20:W20"/>
    <mergeCell ref="A21:W21"/>
    <mergeCell ref="A22:W22"/>
    <mergeCell ref="D6:F6"/>
    <mergeCell ref="G6:I6"/>
    <mergeCell ref="A29:W29"/>
    <mergeCell ref="A30:W30"/>
    <mergeCell ref="A31:W31"/>
    <mergeCell ref="A3:C3"/>
    <mergeCell ref="A6:C6"/>
    <mergeCell ref="A8:C8"/>
    <mergeCell ref="D3:F3"/>
    <mergeCell ref="G3:I3"/>
    <mergeCell ref="A23:W23"/>
    <mergeCell ref="A24:W2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A40"/>
  <sheetViews>
    <sheetView zoomScalePageLayoutView="0" workbookViewId="0" topLeftCell="A1">
      <selection activeCell="A2" sqref="A2"/>
    </sheetView>
  </sheetViews>
  <sheetFormatPr defaultColWidth="1.7109375" defaultRowHeight="15"/>
  <cols>
    <col min="1" max="1" width="4.7109375" style="82" customWidth="1"/>
    <col min="2" max="2" width="42.140625" style="82" customWidth="1"/>
    <col min="3" max="3" width="9.7109375" style="82" hidden="1" customWidth="1"/>
    <col min="4" max="4" width="5.7109375" style="87" customWidth="1"/>
    <col min="5" max="5" width="1.7109375" style="82" customWidth="1"/>
    <col min="6" max="6" width="5.7109375" style="88" customWidth="1"/>
    <col min="7" max="7" width="5.7109375" style="87" customWidth="1"/>
    <col min="8" max="8" width="1.7109375" style="82" customWidth="1"/>
    <col min="9" max="9" width="5.7109375" style="88" customWidth="1"/>
    <col min="10" max="10" width="5.7109375" style="89" customWidth="1"/>
    <col min="11" max="11" width="1.7109375" style="82" customWidth="1"/>
    <col min="12" max="12" width="5.7109375" style="88" customWidth="1"/>
    <col min="13" max="13" width="5.7109375" style="89" customWidth="1"/>
    <col min="14" max="14" width="1.7109375" style="82" customWidth="1"/>
    <col min="15" max="15" width="5.7109375" style="88" customWidth="1"/>
    <col min="16" max="17" width="8.7109375" style="89" customWidth="1"/>
    <col min="18" max="18" width="8.7109375" style="87" customWidth="1"/>
    <col min="19" max="19" width="8.8515625" style="89" customWidth="1"/>
    <col min="20" max="20" width="8.8515625" style="87" customWidth="1"/>
    <col min="21" max="21" width="5.28125" style="82" customWidth="1"/>
    <col min="22" max="22" width="13.7109375" style="82" customWidth="1"/>
    <col min="23" max="23" width="10.00390625" style="82" customWidth="1"/>
    <col min="24" max="24" width="7.00390625" style="82" customWidth="1"/>
    <col min="25" max="242" width="9.140625" style="85" customWidth="1"/>
    <col min="243" max="243" width="2.7109375" style="85" customWidth="1"/>
    <col min="244" max="244" width="17.57421875" style="85" bestFit="1" customWidth="1"/>
    <col min="245" max="245" width="0" style="85" hidden="1" customWidth="1"/>
    <col min="246" max="16384" width="1.7109375" style="85" customWidth="1"/>
  </cols>
  <sheetData>
    <row r="1" spans="1:24" s="63" customFormat="1" ht="36">
      <c r="A1" s="617" t="s">
        <v>89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17"/>
      <c r="X1" s="62"/>
    </row>
    <row r="2" spans="1:24" s="63" customFormat="1" ht="21">
      <c r="A2" s="102"/>
      <c r="B2" s="102"/>
      <c r="C2" s="102"/>
      <c r="D2" s="103"/>
      <c r="E2" s="102"/>
      <c r="F2" s="104"/>
      <c r="G2" s="103"/>
      <c r="H2" s="102"/>
      <c r="I2" s="104"/>
      <c r="J2" s="105"/>
      <c r="K2" s="102"/>
      <c r="L2" s="104"/>
      <c r="M2" s="105"/>
      <c r="N2" s="102"/>
      <c r="O2" s="104"/>
      <c r="P2" s="106"/>
      <c r="Q2" s="122"/>
      <c r="R2" s="103"/>
      <c r="S2" s="105"/>
      <c r="T2" s="103"/>
      <c r="U2" s="102"/>
      <c r="V2" s="102"/>
      <c r="W2" s="102"/>
      <c r="X2" s="62"/>
    </row>
    <row r="3" spans="1:27" s="62" customFormat="1" ht="21">
      <c r="A3" s="107"/>
      <c r="B3" s="108" t="s">
        <v>6</v>
      </c>
      <c r="C3" s="109" t="s">
        <v>0</v>
      </c>
      <c r="D3" s="110"/>
      <c r="E3" s="111">
        <v>1</v>
      </c>
      <c r="F3" s="112"/>
      <c r="G3" s="110"/>
      <c r="H3" s="111">
        <v>2</v>
      </c>
      <c r="I3" s="112"/>
      <c r="J3" s="110"/>
      <c r="K3" s="111">
        <v>3</v>
      </c>
      <c r="L3" s="112"/>
      <c r="M3" s="110"/>
      <c r="N3" s="111">
        <v>4</v>
      </c>
      <c r="O3" s="112"/>
      <c r="P3" s="113" t="s">
        <v>1</v>
      </c>
      <c r="Q3" s="113" t="s">
        <v>12</v>
      </c>
      <c r="R3" s="114" t="s">
        <v>2</v>
      </c>
      <c r="S3" s="619" t="s">
        <v>73</v>
      </c>
      <c r="T3" s="620"/>
      <c r="U3" s="618" t="s">
        <v>3</v>
      </c>
      <c r="V3" s="618"/>
      <c r="W3" s="115" t="s">
        <v>4</v>
      </c>
      <c r="X3" s="64"/>
      <c r="Y3" s="65"/>
      <c r="Z3" s="65"/>
      <c r="AA3" s="65"/>
    </row>
    <row r="4" spans="1:27" s="63" customFormat="1" ht="21">
      <c r="A4" s="101">
        <v>1</v>
      </c>
      <c r="B4" s="66" t="s">
        <v>74</v>
      </c>
      <c r="C4" s="67">
        <v>777644380</v>
      </c>
      <c r="D4" s="116"/>
      <c r="E4" s="117"/>
      <c r="F4" s="118"/>
      <c r="G4" s="68">
        <v>0</v>
      </c>
      <c r="H4" s="69" t="s">
        <v>5</v>
      </c>
      <c r="I4" s="70">
        <v>0</v>
      </c>
      <c r="J4" s="68">
        <v>0</v>
      </c>
      <c r="K4" s="69" t="s">
        <v>5</v>
      </c>
      <c r="L4" s="70">
        <v>0</v>
      </c>
      <c r="M4" s="68">
        <v>0</v>
      </c>
      <c r="N4" s="69" t="s">
        <v>5</v>
      </c>
      <c r="O4" s="70">
        <v>0</v>
      </c>
      <c r="P4" s="71">
        <f>IF(G4&gt;I4,1,0)+IF(J4&gt;L4,1,0)+IF(M4&gt;O4,1,0)</f>
        <v>0</v>
      </c>
      <c r="Q4" s="71">
        <f>IF(G4=I4,1,0)+IF(J4=L4,1,0)+IF(M4=O4,1,0)</f>
        <v>3</v>
      </c>
      <c r="R4" s="72">
        <f>IF(G4&lt;I4,1,0)+IF(J4&lt;L4,1,0)+IF(M4&lt;O4,1,0)</f>
        <v>0</v>
      </c>
      <c r="S4" s="73">
        <f>G4+J4+M4</f>
        <v>0</v>
      </c>
      <c r="T4" s="72">
        <f>I4+L4+O4</f>
        <v>0</v>
      </c>
      <c r="U4" s="621">
        <f>P4*3+Q4*1</f>
        <v>3</v>
      </c>
      <c r="V4" s="621"/>
      <c r="W4" s="74">
        <f>1+IF(U4&lt;U5,1,0)+IF(U4&lt;U6,1,0)+IF(U4&lt;U7,1,0)</f>
        <v>1</v>
      </c>
      <c r="X4" s="62"/>
      <c r="Y4" s="65"/>
      <c r="Z4" s="65"/>
      <c r="AA4" s="75"/>
    </row>
    <row r="5" spans="1:27" s="63" customFormat="1" ht="21">
      <c r="A5" s="101">
        <v>2</v>
      </c>
      <c r="B5" s="66" t="s">
        <v>75</v>
      </c>
      <c r="C5" s="67">
        <v>602693433</v>
      </c>
      <c r="D5" s="76">
        <f>I4</f>
        <v>0</v>
      </c>
      <c r="E5" s="77" t="s">
        <v>5</v>
      </c>
      <c r="F5" s="78">
        <f>G4</f>
        <v>0</v>
      </c>
      <c r="G5" s="119"/>
      <c r="H5" s="120"/>
      <c r="I5" s="121"/>
      <c r="J5" s="68">
        <v>0</v>
      </c>
      <c r="K5" s="69" t="s">
        <v>5</v>
      </c>
      <c r="L5" s="70">
        <v>0</v>
      </c>
      <c r="M5" s="68">
        <v>0</v>
      </c>
      <c r="N5" s="69" t="s">
        <v>5</v>
      </c>
      <c r="O5" s="70">
        <v>0</v>
      </c>
      <c r="P5" s="71">
        <f>IF(D5&gt;F5,1,0)+IF(J5&gt;L5,1,0)+IF(M5&gt;O5,1,0)</f>
        <v>0</v>
      </c>
      <c r="Q5" s="71">
        <f>IF(D5=F5,1,0)+IF(J5=L5,1,0)+IF(M5=O5,1,0)</f>
        <v>3</v>
      </c>
      <c r="R5" s="72">
        <f>IF(D5&lt;F5,1,0)+IF(J5&lt;L5,1,0)+IF(M5&lt;O5,1,0)</f>
        <v>0</v>
      </c>
      <c r="S5" s="73">
        <f>D5+J5+M5</f>
        <v>0</v>
      </c>
      <c r="T5" s="72">
        <f>F5+L5+O5</f>
        <v>0</v>
      </c>
      <c r="U5" s="621">
        <f>P5*3+Q5*1</f>
        <v>3</v>
      </c>
      <c r="V5" s="621"/>
      <c r="W5" s="74">
        <f>1+IF(U5&lt;U4,1,0)+IF(U5&lt;U6,1,0)+IF(U5&lt;U7,1,0)</f>
        <v>1</v>
      </c>
      <c r="X5" s="62"/>
      <c r="Y5" s="65"/>
      <c r="Z5" s="65"/>
      <c r="AA5" s="75"/>
    </row>
    <row r="6" spans="1:27" s="63" customFormat="1" ht="21">
      <c r="A6" s="101">
        <v>3</v>
      </c>
      <c r="B6" s="66" t="s">
        <v>76</v>
      </c>
      <c r="C6" s="67">
        <v>602235700</v>
      </c>
      <c r="D6" s="76">
        <f>L4</f>
        <v>0</v>
      </c>
      <c r="E6" s="77" t="s">
        <v>5</v>
      </c>
      <c r="F6" s="78">
        <f>J4</f>
        <v>0</v>
      </c>
      <c r="G6" s="76">
        <f>L5</f>
        <v>0</v>
      </c>
      <c r="H6" s="77" t="s">
        <v>5</v>
      </c>
      <c r="I6" s="78">
        <f>J5</f>
        <v>0</v>
      </c>
      <c r="J6" s="119"/>
      <c r="K6" s="120"/>
      <c r="L6" s="121"/>
      <c r="M6" s="68">
        <v>0</v>
      </c>
      <c r="N6" s="69" t="s">
        <v>5</v>
      </c>
      <c r="O6" s="70">
        <v>0</v>
      </c>
      <c r="P6" s="71">
        <f>IF(D6&gt;F6,1,0)+IF(G6&gt;I6,1,0)+IF(M6&gt;O6,1,0)</f>
        <v>0</v>
      </c>
      <c r="Q6" s="71">
        <f>IF(D6=F6,1,0)+IF(G6=I6,1,0)+IF(M6=O6,1,0)</f>
        <v>3</v>
      </c>
      <c r="R6" s="72">
        <f>IF(D6&lt;F6,1,0)+IF(G6&lt;I6,1,0)+IF(M6&lt;O6,1,0)</f>
        <v>0</v>
      </c>
      <c r="S6" s="73">
        <f>D6+G6+M6</f>
        <v>0</v>
      </c>
      <c r="T6" s="72">
        <f>F6+I6+O6</f>
        <v>0</v>
      </c>
      <c r="U6" s="621">
        <f>P6*3+Q6*1</f>
        <v>3</v>
      </c>
      <c r="V6" s="621"/>
      <c r="W6" s="74">
        <f>1+IF(U6&lt;U4,1,0)+IF(U6&lt;U5,1,0)+IF(U6&lt;U7,1,0)</f>
        <v>1</v>
      </c>
      <c r="X6" s="62"/>
      <c r="Y6" s="65"/>
      <c r="Z6" s="65"/>
      <c r="AA6" s="75"/>
    </row>
    <row r="7" spans="1:27" s="63" customFormat="1" ht="21">
      <c r="A7" s="101">
        <v>4</v>
      </c>
      <c r="B7" s="66" t="s">
        <v>77</v>
      </c>
      <c r="C7" s="67">
        <v>737215132</v>
      </c>
      <c r="D7" s="76">
        <f>O4</f>
        <v>0</v>
      </c>
      <c r="E7" s="77" t="s">
        <v>5</v>
      </c>
      <c r="F7" s="78">
        <f>M4</f>
        <v>0</v>
      </c>
      <c r="G7" s="76">
        <f>O5</f>
        <v>0</v>
      </c>
      <c r="H7" s="77" t="s">
        <v>5</v>
      </c>
      <c r="I7" s="78">
        <f>M5</f>
        <v>0</v>
      </c>
      <c r="J7" s="76">
        <f>O6</f>
        <v>0</v>
      </c>
      <c r="K7" s="77" t="s">
        <v>5</v>
      </c>
      <c r="L7" s="78">
        <f>M6</f>
        <v>0</v>
      </c>
      <c r="M7" s="119"/>
      <c r="N7" s="120"/>
      <c r="O7" s="121"/>
      <c r="P7" s="71">
        <f>IF(D7&gt;F7,1,0)+IF(G7&gt;I7,1,0)+IF(J7&gt;L7,1,0)</f>
        <v>0</v>
      </c>
      <c r="Q7" s="71">
        <f>IF(D7=F7,1,0)+IF(G7=I7,1,0)+IF(J7=L7,1,0)</f>
        <v>3</v>
      </c>
      <c r="R7" s="72">
        <f>IF(D7&lt;F7,1,0)+IF(G7&lt;I7,1,0)+IF(J7&lt;L7,1,0)</f>
        <v>0</v>
      </c>
      <c r="S7" s="73">
        <f>D7+G7+J7</f>
        <v>0</v>
      </c>
      <c r="T7" s="72">
        <f>F7+I7+L7</f>
        <v>0</v>
      </c>
      <c r="U7" s="621">
        <f>P7*3+Q7*1</f>
        <v>3</v>
      </c>
      <c r="V7" s="621"/>
      <c r="W7" s="74">
        <f>1+IF(U7&lt;U4,1,0)+IF(U7&lt;U5,1,0)+IF(U7&lt;U6,1,0)</f>
        <v>1</v>
      </c>
      <c r="X7" s="62"/>
      <c r="Y7" s="65"/>
      <c r="Z7" s="65"/>
      <c r="AA7" s="75"/>
    </row>
    <row r="8" spans="1:27" ht="20.25">
      <c r="A8" s="79"/>
      <c r="B8" s="79"/>
      <c r="C8" s="79"/>
      <c r="D8" s="80"/>
      <c r="E8" s="79"/>
      <c r="F8" s="80"/>
      <c r="G8" s="80"/>
      <c r="H8" s="79"/>
      <c r="I8" s="80"/>
      <c r="J8" s="80"/>
      <c r="K8" s="79"/>
      <c r="L8" s="80"/>
      <c r="M8" s="80"/>
      <c r="N8" s="79"/>
      <c r="O8" s="80"/>
      <c r="P8" s="81"/>
      <c r="Q8" s="91"/>
      <c r="R8" s="80"/>
      <c r="S8" s="81"/>
      <c r="T8" s="80"/>
      <c r="U8" s="624"/>
      <c r="V8" s="624"/>
      <c r="W8" s="79"/>
      <c r="Y8" s="83"/>
      <c r="Z8" s="83"/>
      <c r="AA8" s="84"/>
    </row>
    <row r="9" spans="1:27" s="2" customFormat="1" ht="15.75">
      <c r="A9" s="5"/>
      <c r="B9" s="92" t="s">
        <v>79</v>
      </c>
      <c r="C9" s="5"/>
      <c r="D9" s="6"/>
      <c r="E9" s="5"/>
      <c r="F9" s="6"/>
      <c r="G9" s="6"/>
      <c r="H9" s="5"/>
      <c r="I9" s="6"/>
      <c r="J9" s="6"/>
      <c r="K9" s="5"/>
      <c r="L9" s="6"/>
      <c r="M9" s="6"/>
      <c r="N9" s="5"/>
      <c r="O9" s="6"/>
      <c r="P9" s="93"/>
      <c r="Q9" s="93"/>
      <c r="R9" s="6"/>
      <c r="S9" s="93"/>
      <c r="T9" s="6"/>
      <c r="U9" s="7"/>
      <c r="V9" s="7"/>
      <c r="W9" s="5"/>
      <c r="X9" s="1"/>
      <c r="Y9" s="3"/>
      <c r="Z9" s="3"/>
      <c r="AA9" s="4"/>
    </row>
    <row r="10" spans="1:27" s="2" customFormat="1" ht="15.75">
      <c r="A10" s="5"/>
      <c r="B10" s="92" t="s">
        <v>78</v>
      </c>
      <c r="C10" s="5"/>
      <c r="D10" s="6"/>
      <c r="E10" s="5"/>
      <c r="F10" s="6"/>
      <c r="G10" s="6"/>
      <c r="H10" s="5"/>
      <c r="I10" s="6"/>
      <c r="J10" s="6"/>
      <c r="K10" s="5"/>
      <c r="L10" s="6"/>
      <c r="M10" s="6"/>
      <c r="N10" s="5"/>
      <c r="O10" s="6"/>
      <c r="P10" s="93"/>
      <c r="Q10" s="93"/>
      <c r="R10" s="6"/>
      <c r="S10" s="93"/>
      <c r="T10" s="6"/>
      <c r="U10" s="7"/>
      <c r="V10" s="7"/>
      <c r="W10" s="5"/>
      <c r="X10" s="1"/>
      <c r="Y10" s="3"/>
      <c r="Z10" s="3"/>
      <c r="AA10" s="4"/>
    </row>
    <row r="11" spans="1:27" s="2" customFormat="1" ht="15.75">
      <c r="A11" s="5"/>
      <c r="B11" s="5"/>
      <c r="C11" s="5"/>
      <c r="D11" s="6"/>
      <c r="E11" s="5"/>
      <c r="F11" s="6"/>
      <c r="G11" s="6"/>
      <c r="H11" s="5"/>
      <c r="I11" s="6"/>
      <c r="J11" s="6"/>
      <c r="K11" s="5"/>
      <c r="L11" s="6"/>
      <c r="M11" s="6"/>
      <c r="N11" s="5"/>
      <c r="O11" s="6"/>
      <c r="P11" s="93"/>
      <c r="Q11" s="93"/>
      <c r="R11" s="6"/>
      <c r="S11" s="93"/>
      <c r="T11" s="6"/>
      <c r="U11" s="7"/>
      <c r="V11" s="7"/>
      <c r="W11" s="5"/>
      <c r="X11" s="1"/>
      <c r="Y11" s="3"/>
      <c r="Z11" s="3"/>
      <c r="AA11" s="4"/>
    </row>
    <row r="12" spans="1:27" s="98" customFormat="1" ht="20.25">
      <c r="A12" s="94"/>
      <c r="B12" s="627" t="s">
        <v>13</v>
      </c>
      <c r="C12" s="627"/>
      <c r="D12" s="627"/>
      <c r="E12" s="627"/>
      <c r="F12" s="627"/>
      <c r="G12" s="627"/>
      <c r="H12" s="627"/>
      <c r="I12" s="627"/>
      <c r="J12" s="627"/>
      <c r="K12" s="627"/>
      <c r="L12" s="627"/>
      <c r="M12" s="627"/>
      <c r="N12" s="627"/>
      <c r="O12" s="627"/>
      <c r="P12" s="627"/>
      <c r="Q12" s="627"/>
      <c r="R12" s="627"/>
      <c r="S12" s="627"/>
      <c r="T12" s="627"/>
      <c r="U12" s="627"/>
      <c r="V12" s="627"/>
      <c r="W12" s="627"/>
      <c r="X12" s="95"/>
      <c r="Y12" s="96"/>
      <c r="Z12" s="96"/>
      <c r="AA12" s="97"/>
    </row>
    <row r="13" spans="1:23" s="98" customFormat="1" ht="18">
      <c r="A13" s="99"/>
      <c r="B13" s="622" t="s">
        <v>14</v>
      </c>
      <c r="C13" s="622"/>
      <c r="D13" s="622"/>
      <c r="E13" s="622"/>
      <c r="F13" s="622"/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622"/>
      <c r="R13" s="622"/>
      <c r="S13" s="622"/>
      <c r="T13" s="622"/>
      <c r="U13" s="622"/>
      <c r="V13" s="622"/>
      <c r="W13" s="622"/>
    </row>
    <row r="14" spans="1:23" s="98" customFormat="1" ht="18">
      <c r="A14" s="99"/>
      <c r="B14" s="622"/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</row>
    <row r="15" spans="1:23" s="98" customFormat="1" ht="18">
      <c r="A15" s="99"/>
      <c r="B15" s="622"/>
      <c r="C15" s="622"/>
      <c r="D15" s="622"/>
      <c r="E15" s="622"/>
      <c r="F15" s="622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</row>
    <row r="16" spans="1:23" s="98" customFormat="1" ht="18">
      <c r="A16" s="99"/>
      <c r="B16" s="622"/>
      <c r="C16" s="622"/>
      <c r="D16" s="622"/>
      <c r="E16" s="622"/>
      <c r="F16" s="622"/>
      <c r="G16" s="622"/>
      <c r="H16" s="622"/>
      <c r="I16" s="622"/>
      <c r="J16" s="622"/>
      <c r="K16" s="622"/>
      <c r="L16" s="622"/>
      <c r="M16" s="622"/>
      <c r="N16" s="622"/>
      <c r="O16" s="622"/>
      <c r="P16" s="622"/>
      <c r="Q16" s="622"/>
      <c r="R16" s="622"/>
      <c r="S16" s="622"/>
      <c r="T16" s="622"/>
      <c r="U16" s="622"/>
      <c r="V16" s="622"/>
      <c r="W16" s="622"/>
    </row>
    <row r="17" spans="1:24" s="98" customFormat="1" ht="18">
      <c r="A17" s="95"/>
      <c r="B17" s="623" t="s">
        <v>15</v>
      </c>
      <c r="C17" s="623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23"/>
      <c r="O17" s="623"/>
      <c r="P17" s="623"/>
      <c r="Q17" s="623"/>
      <c r="R17" s="623"/>
      <c r="S17" s="623"/>
      <c r="T17" s="623"/>
      <c r="U17" s="623"/>
      <c r="V17" s="623"/>
      <c r="W17" s="623"/>
      <c r="X17" s="95"/>
    </row>
    <row r="18" spans="1:24" s="98" customFormat="1" ht="18">
      <c r="A18" s="95"/>
      <c r="B18" s="623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623"/>
      <c r="N18" s="623"/>
      <c r="O18" s="623"/>
      <c r="P18" s="623"/>
      <c r="Q18" s="623"/>
      <c r="R18" s="623"/>
      <c r="S18" s="623"/>
      <c r="T18" s="623"/>
      <c r="U18" s="623"/>
      <c r="V18" s="623"/>
      <c r="W18" s="623"/>
      <c r="X18" s="95"/>
    </row>
    <row r="19" spans="1:24" s="98" customFormat="1" ht="18">
      <c r="A19" s="95"/>
      <c r="B19" s="623"/>
      <c r="C19" s="623"/>
      <c r="D19" s="623"/>
      <c r="E19" s="623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3"/>
      <c r="Q19" s="623"/>
      <c r="R19" s="623"/>
      <c r="S19" s="623"/>
      <c r="T19" s="623"/>
      <c r="U19" s="623"/>
      <c r="V19" s="623"/>
      <c r="W19" s="623"/>
      <c r="X19" s="95"/>
    </row>
    <row r="20" spans="1:24" s="98" customFormat="1" ht="18">
      <c r="A20" s="95"/>
      <c r="B20" s="623"/>
      <c r="C20" s="623"/>
      <c r="D20" s="623"/>
      <c r="E20" s="623"/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3"/>
      <c r="Q20" s="623"/>
      <c r="R20" s="623"/>
      <c r="S20" s="623"/>
      <c r="T20" s="623"/>
      <c r="U20" s="623"/>
      <c r="V20" s="623"/>
      <c r="W20" s="623"/>
      <c r="X20" s="95"/>
    </row>
    <row r="21" spans="1:24" s="98" customFormat="1" ht="18">
      <c r="A21" s="95"/>
      <c r="B21" s="625" t="s">
        <v>16</v>
      </c>
      <c r="C21" s="625"/>
      <c r="D21" s="625"/>
      <c r="E21" s="625"/>
      <c r="F21" s="625"/>
      <c r="G21" s="625"/>
      <c r="H21" s="625"/>
      <c r="I21" s="625"/>
      <c r="J21" s="625"/>
      <c r="K21" s="625"/>
      <c r="L21" s="625"/>
      <c r="M21" s="625"/>
      <c r="N21" s="625"/>
      <c r="O21" s="625"/>
      <c r="P21" s="625"/>
      <c r="Q21" s="625"/>
      <c r="R21" s="625"/>
      <c r="S21" s="625"/>
      <c r="T21" s="625"/>
      <c r="U21" s="625"/>
      <c r="V21" s="625"/>
      <c r="W21" s="625"/>
      <c r="X21" s="95"/>
    </row>
    <row r="22" spans="1:24" s="98" customFormat="1" ht="18">
      <c r="A22" s="95"/>
      <c r="B22" s="625"/>
      <c r="C22" s="625"/>
      <c r="D22" s="625"/>
      <c r="E22" s="625"/>
      <c r="F22" s="625"/>
      <c r="G22" s="625"/>
      <c r="H22" s="625"/>
      <c r="I22" s="625"/>
      <c r="J22" s="625"/>
      <c r="K22" s="625"/>
      <c r="L22" s="625"/>
      <c r="M22" s="625"/>
      <c r="N22" s="625"/>
      <c r="O22" s="625"/>
      <c r="P22" s="625"/>
      <c r="Q22" s="625"/>
      <c r="R22" s="625"/>
      <c r="S22" s="625"/>
      <c r="T22" s="625"/>
      <c r="U22" s="625"/>
      <c r="V22" s="625"/>
      <c r="W22" s="625"/>
      <c r="X22" s="95"/>
    </row>
    <row r="23" spans="1:24" s="98" customFormat="1" ht="18">
      <c r="A23" s="95"/>
      <c r="B23" s="625"/>
      <c r="C23" s="625"/>
      <c r="D23" s="625"/>
      <c r="E23" s="625"/>
      <c r="F23" s="625"/>
      <c r="G23" s="625"/>
      <c r="H23" s="625"/>
      <c r="I23" s="625"/>
      <c r="J23" s="625"/>
      <c r="K23" s="625"/>
      <c r="L23" s="625"/>
      <c r="M23" s="625"/>
      <c r="N23" s="625"/>
      <c r="O23" s="625"/>
      <c r="P23" s="625"/>
      <c r="Q23" s="625"/>
      <c r="R23" s="625"/>
      <c r="S23" s="625"/>
      <c r="T23" s="625"/>
      <c r="U23" s="625"/>
      <c r="V23" s="625"/>
      <c r="W23" s="625"/>
      <c r="X23" s="95"/>
    </row>
    <row r="24" spans="2:23" ht="20.25">
      <c r="B24" s="626"/>
      <c r="C24" s="626"/>
      <c r="D24" s="626"/>
      <c r="E24" s="626"/>
      <c r="F24" s="626"/>
      <c r="G24" s="626"/>
      <c r="H24" s="626"/>
      <c r="I24" s="626"/>
      <c r="J24" s="626"/>
      <c r="K24" s="626"/>
      <c r="L24" s="626"/>
      <c r="M24" s="626"/>
      <c r="N24" s="626"/>
      <c r="O24" s="626"/>
      <c r="P24" s="626"/>
      <c r="Q24" s="626"/>
      <c r="R24" s="626"/>
      <c r="S24" s="626"/>
      <c r="T24" s="626"/>
      <c r="U24" s="626"/>
      <c r="V24" s="626"/>
      <c r="W24" s="626"/>
    </row>
    <row r="25" spans="2:17" ht="20.25">
      <c r="B25" s="100" t="s">
        <v>80</v>
      </c>
      <c r="L25" s="88" t="s">
        <v>81</v>
      </c>
      <c r="P25" s="90"/>
      <c r="Q25" s="90"/>
    </row>
    <row r="26" spans="16:17" ht="20.25">
      <c r="P26" s="90"/>
      <c r="Q26" s="90"/>
    </row>
    <row r="27" spans="16:17" ht="20.25">
      <c r="P27" s="90"/>
      <c r="Q27" s="90"/>
    </row>
    <row r="28" spans="16:17" ht="20.25">
      <c r="P28" s="90"/>
      <c r="Q28" s="90"/>
    </row>
    <row r="29" spans="16:17" ht="20.25">
      <c r="P29" s="90"/>
      <c r="Q29" s="90"/>
    </row>
    <row r="30" spans="16:17" ht="20.25">
      <c r="P30" s="90"/>
      <c r="Q30" s="90"/>
    </row>
    <row r="31" spans="16:17" ht="20.25">
      <c r="P31" s="90"/>
      <c r="Q31" s="90"/>
    </row>
    <row r="32" spans="16:17" ht="20.25">
      <c r="P32" s="90"/>
      <c r="Q32" s="90"/>
    </row>
    <row r="33" spans="16:17" ht="20.25">
      <c r="P33" s="90"/>
      <c r="Q33" s="90"/>
    </row>
    <row r="34" spans="16:17" ht="20.25">
      <c r="P34" s="90"/>
      <c r="Q34" s="90"/>
    </row>
    <row r="35" spans="16:17" ht="20.25">
      <c r="P35" s="90"/>
      <c r="Q35" s="90"/>
    </row>
    <row r="36" spans="16:17" ht="20.25">
      <c r="P36" s="90"/>
      <c r="Q36" s="90"/>
    </row>
    <row r="37" spans="16:17" ht="20.25">
      <c r="P37" s="90"/>
      <c r="Q37" s="90"/>
    </row>
    <row r="38" spans="16:17" ht="20.25">
      <c r="P38" s="90"/>
      <c r="Q38" s="90"/>
    </row>
    <row r="39" spans="16:17" ht="20.25">
      <c r="P39" s="90"/>
      <c r="Q39" s="90"/>
    </row>
    <row r="40" spans="16:17" ht="20.25">
      <c r="P40" s="90"/>
      <c r="Q40" s="90"/>
    </row>
  </sheetData>
  <sheetProtection/>
  <protectedRanges>
    <protectedRange sqref="G4 I4 J4:J5 L4:L5 M4:M6 O4:O6 B4:B7 B12:W26 W4:W7" name="Oblast1_1_1"/>
  </protectedRanges>
  <mergeCells count="21">
    <mergeCell ref="A1:W1"/>
    <mergeCell ref="S3:T3"/>
    <mergeCell ref="U3:V3"/>
    <mergeCell ref="U4:V4"/>
    <mergeCell ref="U5:V5"/>
    <mergeCell ref="B23:W23"/>
    <mergeCell ref="U7:V7"/>
    <mergeCell ref="B20:W20"/>
    <mergeCell ref="B13:W13"/>
    <mergeCell ref="B14:W14"/>
    <mergeCell ref="B15:W15"/>
    <mergeCell ref="B24:W24"/>
    <mergeCell ref="B16:W16"/>
    <mergeCell ref="B17:W17"/>
    <mergeCell ref="B18:W18"/>
    <mergeCell ref="B19:W19"/>
    <mergeCell ref="U6:V6"/>
    <mergeCell ref="B21:W21"/>
    <mergeCell ref="U8:V8"/>
    <mergeCell ref="B12:W12"/>
    <mergeCell ref="B22:W2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A40"/>
  <sheetViews>
    <sheetView zoomScalePageLayoutView="0" workbookViewId="0" topLeftCell="A1">
      <selection activeCell="A1" sqref="A1:W1"/>
    </sheetView>
  </sheetViews>
  <sheetFormatPr defaultColWidth="1.7109375" defaultRowHeight="15"/>
  <cols>
    <col min="1" max="1" width="4.7109375" style="82" customWidth="1"/>
    <col min="2" max="2" width="42.140625" style="82" customWidth="1"/>
    <col min="3" max="3" width="9.7109375" style="82" hidden="1" customWidth="1"/>
    <col min="4" max="4" width="5.7109375" style="87" customWidth="1"/>
    <col min="5" max="5" width="1.7109375" style="82" customWidth="1"/>
    <col min="6" max="6" width="5.7109375" style="88" customWidth="1"/>
    <col min="7" max="7" width="5.7109375" style="87" customWidth="1"/>
    <col min="8" max="8" width="1.7109375" style="82" customWidth="1"/>
    <col min="9" max="9" width="5.7109375" style="88" customWidth="1"/>
    <col min="10" max="10" width="5.7109375" style="89" customWidth="1"/>
    <col min="11" max="11" width="1.7109375" style="82" customWidth="1"/>
    <col min="12" max="12" width="5.7109375" style="88" customWidth="1"/>
    <col min="13" max="13" width="5.7109375" style="89" customWidth="1"/>
    <col min="14" max="14" width="1.7109375" style="82" customWidth="1"/>
    <col min="15" max="15" width="5.7109375" style="88" customWidth="1"/>
    <col min="16" max="17" width="8.7109375" style="89" customWidth="1"/>
    <col min="18" max="18" width="8.7109375" style="87" customWidth="1"/>
    <col min="19" max="19" width="8.8515625" style="89" customWidth="1"/>
    <col min="20" max="20" width="8.8515625" style="87" customWidth="1"/>
    <col min="21" max="21" width="5.28125" style="82" customWidth="1"/>
    <col min="22" max="22" width="13.7109375" style="82" customWidth="1"/>
    <col min="23" max="23" width="10.00390625" style="82" customWidth="1"/>
    <col min="24" max="24" width="7.00390625" style="82" customWidth="1"/>
    <col min="25" max="242" width="9.140625" style="85" customWidth="1"/>
    <col min="243" max="243" width="2.7109375" style="85" customWidth="1"/>
    <col min="244" max="244" width="17.57421875" style="85" bestFit="1" customWidth="1"/>
    <col min="245" max="245" width="0" style="85" hidden="1" customWidth="1"/>
    <col min="246" max="16384" width="1.7109375" style="85" customWidth="1"/>
  </cols>
  <sheetData>
    <row r="1" spans="1:24" s="63" customFormat="1" ht="36">
      <c r="A1" s="617" t="s">
        <v>88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17"/>
      <c r="X1" s="62"/>
    </row>
    <row r="2" spans="1:24" s="63" customFormat="1" ht="21">
      <c r="A2" s="102"/>
      <c r="B2" s="102"/>
      <c r="C2" s="102"/>
      <c r="D2" s="103"/>
      <c r="E2" s="102"/>
      <c r="F2" s="104"/>
      <c r="G2" s="103"/>
      <c r="H2" s="102"/>
      <c r="I2" s="104"/>
      <c r="J2" s="105"/>
      <c r="K2" s="102"/>
      <c r="L2" s="104"/>
      <c r="M2" s="105"/>
      <c r="N2" s="102"/>
      <c r="O2" s="104"/>
      <c r="P2" s="106"/>
      <c r="Q2" s="122"/>
      <c r="R2" s="103"/>
      <c r="S2" s="105"/>
      <c r="T2" s="103"/>
      <c r="U2" s="102"/>
      <c r="V2" s="102"/>
      <c r="W2" s="102"/>
      <c r="X2" s="62"/>
    </row>
    <row r="3" spans="1:27" s="62" customFormat="1" ht="21">
      <c r="A3" s="107"/>
      <c r="B3" s="108" t="s">
        <v>6</v>
      </c>
      <c r="C3" s="109" t="s">
        <v>0</v>
      </c>
      <c r="D3" s="110"/>
      <c r="E3" s="111">
        <v>1</v>
      </c>
      <c r="F3" s="112"/>
      <c r="G3" s="110"/>
      <c r="H3" s="111">
        <v>2</v>
      </c>
      <c r="I3" s="112"/>
      <c r="J3" s="110"/>
      <c r="K3" s="111">
        <v>3</v>
      </c>
      <c r="L3" s="112"/>
      <c r="M3" s="110"/>
      <c r="N3" s="111">
        <v>4</v>
      </c>
      <c r="O3" s="112"/>
      <c r="P3" s="113" t="s">
        <v>1</v>
      </c>
      <c r="Q3" s="113" t="s">
        <v>12</v>
      </c>
      <c r="R3" s="114" t="s">
        <v>2</v>
      </c>
      <c r="S3" s="619" t="s">
        <v>73</v>
      </c>
      <c r="T3" s="620"/>
      <c r="U3" s="618" t="s">
        <v>3</v>
      </c>
      <c r="V3" s="618"/>
      <c r="W3" s="115" t="s">
        <v>4</v>
      </c>
      <c r="X3" s="64"/>
      <c r="Y3" s="65"/>
      <c r="Z3" s="65"/>
      <c r="AA3" s="65"/>
    </row>
    <row r="4" spans="1:27" s="63" customFormat="1" ht="21">
      <c r="A4" s="101">
        <v>1</v>
      </c>
      <c r="B4" s="66" t="s">
        <v>74</v>
      </c>
      <c r="C4" s="67">
        <v>777644380</v>
      </c>
      <c r="D4" s="116"/>
      <c r="E4" s="117"/>
      <c r="F4" s="118"/>
      <c r="G4" s="68">
        <v>0</v>
      </c>
      <c r="H4" s="69" t="s">
        <v>5</v>
      </c>
      <c r="I4" s="70">
        <v>0</v>
      </c>
      <c r="J4" s="68">
        <v>0</v>
      </c>
      <c r="K4" s="69" t="s">
        <v>5</v>
      </c>
      <c r="L4" s="70">
        <v>0</v>
      </c>
      <c r="M4" s="68">
        <v>0</v>
      </c>
      <c r="N4" s="69" t="s">
        <v>5</v>
      </c>
      <c r="O4" s="70">
        <v>0</v>
      </c>
      <c r="P4" s="71">
        <f>IF(G4&gt;I4,1,0)+IF(J4&gt;L4,1,0)+IF(M4&gt;O4,1,0)</f>
        <v>0</v>
      </c>
      <c r="Q4" s="71">
        <f>IF(G4=I4,1,0)+IF(J4=L4,1,0)+IF(M4=O4,1,0)</f>
        <v>3</v>
      </c>
      <c r="R4" s="72">
        <f>IF(G4&lt;I4,1,0)+IF(J4&lt;L4,1,0)+IF(M4&lt;O4,1,0)</f>
        <v>0</v>
      </c>
      <c r="S4" s="73">
        <f>G4+J4+M4</f>
        <v>0</v>
      </c>
      <c r="T4" s="72">
        <f>I4+L4+O4</f>
        <v>0</v>
      </c>
      <c r="U4" s="621">
        <f>P4*3+Q4*1</f>
        <v>3</v>
      </c>
      <c r="V4" s="621"/>
      <c r="W4" s="74">
        <f>1+IF(U4&lt;U5,1,0)+IF(U4&lt;U6,1,0)+IF(U4&lt;U7,1,0)</f>
        <v>1</v>
      </c>
      <c r="X4" s="62"/>
      <c r="Y4" s="65"/>
      <c r="Z4" s="65"/>
      <c r="AA4" s="75"/>
    </row>
    <row r="5" spans="1:27" s="63" customFormat="1" ht="21">
      <c r="A5" s="101">
        <v>2</v>
      </c>
      <c r="B5" s="66" t="s">
        <v>75</v>
      </c>
      <c r="C5" s="67">
        <v>602693433</v>
      </c>
      <c r="D5" s="76">
        <f>I4</f>
        <v>0</v>
      </c>
      <c r="E5" s="77" t="s">
        <v>5</v>
      </c>
      <c r="F5" s="78">
        <f>G4</f>
        <v>0</v>
      </c>
      <c r="G5" s="119"/>
      <c r="H5" s="120"/>
      <c r="I5" s="121"/>
      <c r="J5" s="68">
        <v>0</v>
      </c>
      <c r="K5" s="69" t="s">
        <v>5</v>
      </c>
      <c r="L5" s="70">
        <v>0</v>
      </c>
      <c r="M5" s="68">
        <v>0</v>
      </c>
      <c r="N5" s="69" t="s">
        <v>5</v>
      </c>
      <c r="O5" s="70">
        <v>0</v>
      </c>
      <c r="P5" s="71">
        <f>IF(D5&gt;F5,1,0)+IF(J5&gt;L5,1,0)+IF(M5&gt;O5,1,0)</f>
        <v>0</v>
      </c>
      <c r="Q5" s="71">
        <f>IF(D5=F5,1,0)+IF(J5=L5,1,0)+IF(M5=O5,1,0)</f>
        <v>3</v>
      </c>
      <c r="R5" s="72">
        <f>IF(D5&lt;F5,1,0)+IF(J5&lt;L5,1,0)+IF(M5&lt;O5,1,0)</f>
        <v>0</v>
      </c>
      <c r="S5" s="73">
        <f>D5+J5+M5</f>
        <v>0</v>
      </c>
      <c r="T5" s="72">
        <f>F5+L5+O5</f>
        <v>0</v>
      </c>
      <c r="U5" s="621">
        <f>P5*3+Q5*1</f>
        <v>3</v>
      </c>
      <c r="V5" s="621"/>
      <c r="W5" s="74">
        <f>1+IF(U5&lt;U4,1,0)+IF(U5&lt;U6,1,0)+IF(U5&lt;U7,1,0)</f>
        <v>1</v>
      </c>
      <c r="X5" s="62"/>
      <c r="Y5" s="65"/>
      <c r="Z5" s="65"/>
      <c r="AA5" s="75"/>
    </row>
    <row r="6" spans="1:27" s="63" customFormat="1" ht="21">
      <c r="A6" s="101">
        <v>3</v>
      </c>
      <c r="B6" s="66" t="s">
        <v>76</v>
      </c>
      <c r="C6" s="67">
        <v>602235700</v>
      </c>
      <c r="D6" s="76">
        <f>L4</f>
        <v>0</v>
      </c>
      <c r="E6" s="77" t="s">
        <v>5</v>
      </c>
      <c r="F6" s="78">
        <f>J4</f>
        <v>0</v>
      </c>
      <c r="G6" s="76">
        <f>L5</f>
        <v>0</v>
      </c>
      <c r="H6" s="77" t="s">
        <v>5</v>
      </c>
      <c r="I6" s="78">
        <f>J5</f>
        <v>0</v>
      </c>
      <c r="J6" s="119"/>
      <c r="K6" s="120"/>
      <c r="L6" s="121"/>
      <c r="M6" s="68">
        <v>0</v>
      </c>
      <c r="N6" s="69" t="s">
        <v>5</v>
      </c>
      <c r="O6" s="70">
        <v>0</v>
      </c>
      <c r="P6" s="71">
        <f>IF(D6&gt;F6,1,0)+IF(G6&gt;I6,1,0)+IF(M6&gt;O6,1,0)</f>
        <v>0</v>
      </c>
      <c r="Q6" s="71">
        <f>IF(D6=F6,1,0)+IF(G6=I6,1,0)+IF(M6=O6,1,0)</f>
        <v>3</v>
      </c>
      <c r="R6" s="72">
        <f>IF(D6&lt;F6,1,0)+IF(G6&lt;I6,1,0)+IF(M6&lt;O6,1,0)</f>
        <v>0</v>
      </c>
      <c r="S6" s="73">
        <f>D6+G6+M6</f>
        <v>0</v>
      </c>
      <c r="T6" s="72">
        <f>F6+I6+O6</f>
        <v>0</v>
      </c>
      <c r="U6" s="621">
        <f>P6*3+Q6*1</f>
        <v>3</v>
      </c>
      <c r="V6" s="621"/>
      <c r="W6" s="74">
        <f>1+IF(U6&lt;U4,1,0)+IF(U6&lt;U5,1,0)+IF(U6&lt;U7,1,0)</f>
        <v>1</v>
      </c>
      <c r="X6" s="62"/>
      <c r="Y6" s="65"/>
      <c r="Z6" s="65"/>
      <c r="AA6" s="75"/>
    </row>
    <row r="7" spans="1:27" s="63" customFormat="1" ht="21">
      <c r="A7" s="101">
        <v>4</v>
      </c>
      <c r="B7" s="66" t="s">
        <v>77</v>
      </c>
      <c r="C7" s="67">
        <v>737215132</v>
      </c>
      <c r="D7" s="76">
        <f>O4</f>
        <v>0</v>
      </c>
      <c r="E7" s="77" t="s">
        <v>5</v>
      </c>
      <c r="F7" s="78">
        <f>M4</f>
        <v>0</v>
      </c>
      <c r="G7" s="76">
        <f>O5</f>
        <v>0</v>
      </c>
      <c r="H7" s="77" t="s">
        <v>5</v>
      </c>
      <c r="I7" s="78">
        <f>M5</f>
        <v>0</v>
      </c>
      <c r="J7" s="76">
        <f>O6</f>
        <v>0</v>
      </c>
      <c r="K7" s="77" t="s">
        <v>5</v>
      </c>
      <c r="L7" s="78">
        <f>M6</f>
        <v>0</v>
      </c>
      <c r="M7" s="119"/>
      <c r="N7" s="120"/>
      <c r="O7" s="121"/>
      <c r="P7" s="71">
        <f>IF(D7&gt;F7,1,0)+IF(G7&gt;I7,1,0)+IF(J7&gt;L7,1,0)</f>
        <v>0</v>
      </c>
      <c r="Q7" s="71">
        <f>IF(D7=F7,1,0)+IF(G7=I7,1,0)+IF(J7=L7,1,0)</f>
        <v>3</v>
      </c>
      <c r="R7" s="72">
        <f>IF(D7&lt;F7,1,0)+IF(G7&lt;I7,1,0)+IF(J7&lt;L7,1,0)</f>
        <v>0</v>
      </c>
      <c r="S7" s="73">
        <f>D7+G7+J7</f>
        <v>0</v>
      </c>
      <c r="T7" s="72">
        <f>F7+I7+L7</f>
        <v>0</v>
      </c>
      <c r="U7" s="621">
        <f>P7*3+Q7*1</f>
        <v>3</v>
      </c>
      <c r="V7" s="621"/>
      <c r="W7" s="74">
        <f>1+IF(U7&lt;U4,1,0)+IF(U7&lt;U5,1,0)+IF(U7&lt;U6,1,0)</f>
        <v>1</v>
      </c>
      <c r="X7" s="62"/>
      <c r="Y7" s="65"/>
      <c r="Z7" s="65"/>
      <c r="AA7" s="75"/>
    </row>
    <row r="8" spans="1:27" ht="20.25">
      <c r="A8" s="79"/>
      <c r="B8" s="79"/>
      <c r="C8" s="79"/>
      <c r="D8" s="80"/>
      <c r="E8" s="79"/>
      <c r="F8" s="80"/>
      <c r="G8" s="80"/>
      <c r="H8" s="79"/>
      <c r="I8" s="80"/>
      <c r="J8" s="80"/>
      <c r="K8" s="79"/>
      <c r="L8" s="80"/>
      <c r="M8" s="80"/>
      <c r="N8" s="79"/>
      <c r="O8" s="80"/>
      <c r="P8" s="81"/>
      <c r="Q8" s="91"/>
      <c r="R8" s="80"/>
      <c r="S8" s="81"/>
      <c r="T8" s="80"/>
      <c r="U8" s="624"/>
      <c r="V8" s="624"/>
      <c r="W8" s="79"/>
      <c r="Y8" s="83"/>
      <c r="Z8" s="83"/>
      <c r="AA8" s="84"/>
    </row>
    <row r="9" spans="1:27" s="2" customFormat="1" ht="15.75">
      <c r="A9" s="5"/>
      <c r="B9" s="92" t="s">
        <v>79</v>
      </c>
      <c r="C9" s="5"/>
      <c r="D9" s="6"/>
      <c r="E9" s="5"/>
      <c r="F9" s="6"/>
      <c r="G9" s="6"/>
      <c r="H9" s="5"/>
      <c r="I9" s="6"/>
      <c r="J9" s="6"/>
      <c r="K9" s="5"/>
      <c r="L9" s="6"/>
      <c r="M9" s="6"/>
      <c r="N9" s="5"/>
      <c r="O9" s="6"/>
      <c r="P9" s="93"/>
      <c r="Q9" s="93"/>
      <c r="R9" s="6"/>
      <c r="S9" s="93"/>
      <c r="T9" s="6"/>
      <c r="U9" s="7"/>
      <c r="V9" s="7"/>
      <c r="W9" s="5"/>
      <c r="X9" s="1"/>
      <c r="Y9" s="3"/>
      <c r="Z9" s="3"/>
      <c r="AA9" s="4"/>
    </row>
    <row r="10" spans="1:27" s="2" customFormat="1" ht="15.75">
      <c r="A10" s="5"/>
      <c r="B10" s="92" t="s">
        <v>78</v>
      </c>
      <c r="C10" s="5"/>
      <c r="D10" s="6"/>
      <c r="E10" s="5"/>
      <c r="F10" s="6"/>
      <c r="G10" s="6"/>
      <c r="H10" s="5"/>
      <c r="I10" s="6"/>
      <c r="J10" s="6"/>
      <c r="K10" s="5"/>
      <c r="L10" s="6"/>
      <c r="M10" s="6"/>
      <c r="N10" s="5"/>
      <c r="O10" s="6"/>
      <c r="P10" s="93"/>
      <c r="Q10" s="93"/>
      <c r="R10" s="6"/>
      <c r="S10" s="93"/>
      <c r="T10" s="6"/>
      <c r="U10" s="7"/>
      <c r="V10" s="7"/>
      <c r="W10" s="5"/>
      <c r="X10" s="1"/>
      <c r="Y10" s="3"/>
      <c r="Z10" s="3"/>
      <c r="AA10" s="4"/>
    </row>
    <row r="11" spans="1:27" s="2" customFormat="1" ht="15.75">
      <c r="A11" s="5"/>
      <c r="B11" s="5"/>
      <c r="C11" s="5"/>
      <c r="D11" s="6"/>
      <c r="E11" s="5"/>
      <c r="F11" s="6"/>
      <c r="G11" s="6"/>
      <c r="H11" s="5"/>
      <c r="I11" s="6"/>
      <c r="J11" s="6"/>
      <c r="K11" s="5"/>
      <c r="L11" s="6"/>
      <c r="M11" s="6"/>
      <c r="N11" s="5"/>
      <c r="O11" s="6"/>
      <c r="P11" s="93"/>
      <c r="Q11" s="93"/>
      <c r="R11" s="6"/>
      <c r="S11" s="93"/>
      <c r="T11" s="6"/>
      <c r="U11" s="7"/>
      <c r="V11" s="7"/>
      <c r="W11" s="5"/>
      <c r="X11" s="1"/>
      <c r="Y11" s="3"/>
      <c r="Z11" s="3"/>
      <c r="AA11" s="4"/>
    </row>
    <row r="12" spans="1:27" s="98" customFormat="1" ht="20.25">
      <c r="A12" s="94"/>
      <c r="B12" s="627" t="s">
        <v>13</v>
      </c>
      <c r="C12" s="627"/>
      <c r="D12" s="627"/>
      <c r="E12" s="627"/>
      <c r="F12" s="627"/>
      <c r="G12" s="627"/>
      <c r="H12" s="627"/>
      <c r="I12" s="627"/>
      <c r="J12" s="627"/>
      <c r="K12" s="627"/>
      <c r="L12" s="627"/>
      <c r="M12" s="627"/>
      <c r="N12" s="627"/>
      <c r="O12" s="627"/>
      <c r="P12" s="627"/>
      <c r="Q12" s="627"/>
      <c r="R12" s="627"/>
      <c r="S12" s="627"/>
      <c r="T12" s="627"/>
      <c r="U12" s="627"/>
      <c r="V12" s="627"/>
      <c r="W12" s="627"/>
      <c r="X12" s="95"/>
      <c r="Y12" s="96"/>
      <c r="Z12" s="96"/>
      <c r="AA12" s="97"/>
    </row>
    <row r="13" spans="1:23" s="98" customFormat="1" ht="18">
      <c r="A13" s="99"/>
      <c r="B13" s="622" t="s">
        <v>14</v>
      </c>
      <c r="C13" s="622"/>
      <c r="D13" s="622"/>
      <c r="E13" s="622"/>
      <c r="F13" s="622"/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622"/>
      <c r="R13" s="622"/>
      <c r="S13" s="622"/>
      <c r="T13" s="622"/>
      <c r="U13" s="622"/>
      <c r="V13" s="622"/>
      <c r="W13" s="622"/>
    </row>
    <row r="14" spans="1:23" s="98" customFormat="1" ht="18">
      <c r="A14" s="99"/>
      <c r="B14" s="622"/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</row>
    <row r="15" spans="1:23" s="98" customFormat="1" ht="18">
      <c r="A15" s="99"/>
      <c r="B15" s="622"/>
      <c r="C15" s="622"/>
      <c r="D15" s="622"/>
      <c r="E15" s="622"/>
      <c r="F15" s="622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</row>
    <row r="16" spans="1:23" s="98" customFormat="1" ht="18">
      <c r="A16" s="99"/>
      <c r="B16" s="622"/>
      <c r="C16" s="622"/>
      <c r="D16" s="622"/>
      <c r="E16" s="622"/>
      <c r="F16" s="622"/>
      <c r="G16" s="622"/>
      <c r="H16" s="622"/>
      <c r="I16" s="622"/>
      <c r="J16" s="622"/>
      <c r="K16" s="622"/>
      <c r="L16" s="622"/>
      <c r="M16" s="622"/>
      <c r="N16" s="622"/>
      <c r="O16" s="622"/>
      <c r="P16" s="622"/>
      <c r="Q16" s="622"/>
      <c r="R16" s="622"/>
      <c r="S16" s="622"/>
      <c r="T16" s="622"/>
      <c r="U16" s="622"/>
      <c r="V16" s="622"/>
      <c r="W16" s="622"/>
    </row>
    <row r="17" spans="1:24" s="98" customFormat="1" ht="18">
      <c r="A17" s="95"/>
      <c r="B17" s="623" t="s">
        <v>15</v>
      </c>
      <c r="C17" s="623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23"/>
      <c r="O17" s="623"/>
      <c r="P17" s="623"/>
      <c r="Q17" s="623"/>
      <c r="R17" s="623"/>
      <c r="S17" s="623"/>
      <c r="T17" s="623"/>
      <c r="U17" s="623"/>
      <c r="V17" s="623"/>
      <c r="W17" s="623"/>
      <c r="X17" s="95"/>
    </row>
    <row r="18" spans="1:24" s="98" customFormat="1" ht="18">
      <c r="A18" s="95"/>
      <c r="B18" s="623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623"/>
      <c r="N18" s="623"/>
      <c r="O18" s="623"/>
      <c r="P18" s="623"/>
      <c r="Q18" s="623"/>
      <c r="R18" s="623"/>
      <c r="S18" s="623"/>
      <c r="T18" s="623"/>
      <c r="U18" s="623"/>
      <c r="V18" s="623"/>
      <c r="W18" s="623"/>
      <c r="X18" s="95"/>
    </row>
    <row r="19" spans="1:24" s="98" customFormat="1" ht="18">
      <c r="A19" s="95"/>
      <c r="B19" s="623"/>
      <c r="C19" s="623"/>
      <c r="D19" s="623"/>
      <c r="E19" s="623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3"/>
      <c r="Q19" s="623"/>
      <c r="R19" s="623"/>
      <c r="S19" s="623"/>
      <c r="T19" s="623"/>
      <c r="U19" s="623"/>
      <c r="V19" s="623"/>
      <c r="W19" s="623"/>
      <c r="X19" s="95"/>
    </row>
    <row r="20" spans="1:24" s="98" customFormat="1" ht="18">
      <c r="A20" s="95"/>
      <c r="B20" s="623"/>
      <c r="C20" s="623"/>
      <c r="D20" s="623"/>
      <c r="E20" s="623"/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3"/>
      <c r="Q20" s="623"/>
      <c r="R20" s="623"/>
      <c r="S20" s="623"/>
      <c r="T20" s="623"/>
      <c r="U20" s="623"/>
      <c r="V20" s="623"/>
      <c r="W20" s="623"/>
      <c r="X20" s="95"/>
    </row>
    <row r="21" spans="1:24" s="98" customFormat="1" ht="18">
      <c r="A21" s="95"/>
      <c r="B21" s="625" t="s">
        <v>16</v>
      </c>
      <c r="C21" s="625"/>
      <c r="D21" s="625"/>
      <c r="E21" s="625"/>
      <c r="F21" s="625"/>
      <c r="G21" s="625"/>
      <c r="H21" s="625"/>
      <c r="I21" s="625"/>
      <c r="J21" s="625"/>
      <c r="K21" s="625"/>
      <c r="L21" s="625"/>
      <c r="M21" s="625"/>
      <c r="N21" s="625"/>
      <c r="O21" s="625"/>
      <c r="P21" s="625"/>
      <c r="Q21" s="625"/>
      <c r="R21" s="625"/>
      <c r="S21" s="625"/>
      <c r="T21" s="625"/>
      <c r="U21" s="625"/>
      <c r="V21" s="625"/>
      <c r="W21" s="625"/>
      <c r="X21" s="95"/>
    </row>
    <row r="22" spans="1:24" s="98" customFormat="1" ht="18">
      <c r="A22" s="95"/>
      <c r="B22" s="625"/>
      <c r="C22" s="625"/>
      <c r="D22" s="625"/>
      <c r="E22" s="625"/>
      <c r="F22" s="625"/>
      <c r="G22" s="625"/>
      <c r="H22" s="625"/>
      <c r="I22" s="625"/>
      <c r="J22" s="625"/>
      <c r="K22" s="625"/>
      <c r="L22" s="625"/>
      <c r="M22" s="625"/>
      <c r="N22" s="625"/>
      <c r="O22" s="625"/>
      <c r="P22" s="625"/>
      <c r="Q22" s="625"/>
      <c r="R22" s="625"/>
      <c r="S22" s="625"/>
      <c r="T22" s="625"/>
      <c r="U22" s="625"/>
      <c r="V22" s="625"/>
      <c r="W22" s="625"/>
      <c r="X22" s="95"/>
    </row>
    <row r="23" spans="1:24" s="98" customFormat="1" ht="18">
      <c r="A23" s="95"/>
      <c r="B23" s="625"/>
      <c r="C23" s="625"/>
      <c r="D23" s="625"/>
      <c r="E23" s="625"/>
      <c r="F23" s="625"/>
      <c r="G23" s="625"/>
      <c r="H23" s="625"/>
      <c r="I23" s="625"/>
      <c r="J23" s="625"/>
      <c r="K23" s="625"/>
      <c r="L23" s="625"/>
      <c r="M23" s="625"/>
      <c r="N23" s="625"/>
      <c r="O23" s="625"/>
      <c r="P23" s="625"/>
      <c r="Q23" s="625"/>
      <c r="R23" s="625"/>
      <c r="S23" s="625"/>
      <c r="T23" s="625"/>
      <c r="U23" s="625"/>
      <c r="V23" s="625"/>
      <c r="W23" s="625"/>
      <c r="X23" s="95"/>
    </row>
    <row r="24" spans="2:23" ht="20.25">
      <c r="B24" s="626"/>
      <c r="C24" s="626"/>
      <c r="D24" s="626"/>
      <c r="E24" s="626"/>
      <c r="F24" s="626"/>
      <c r="G24" s="626"/>
      <c r="H24" s="626"/>
      <c r="I24" s="626"/>
      <c r="J24" s="626"/>
      <c r="K24" s="626"/>
      <c r="L24" s="626"/>
      <c r="M24" s="626"/>
      <c r="N24" s="626"/>
      <c r="O24" s="626"/>
      <c r="P24" s="626"/>
      <c r="Q24" s="626"/>
      <c r="R24" s="626"/>
      <c r="S24" s="626"/>
      <c r="T24" s="626"/>
      <c r="U24" s="626"/>
      <c r="V24" s="626"/>
      <c r="W24" s="626"/>
    </row>
    <row r="25" spans="2:17" ht="20.25">
      <c r="B25" s="100" t="s">
        <v>80</v>
      </c>
      <c r="L25" s="88" t="s">
        <v>81</v>
      </c>
      <c r="P25" s="90"/>
      <c r="Q25" s="90"/>
    </row>
    <row r="26" spans="16:17" ht="20.25">
      <c r="P26" s="90"/>
      <c r="Q26" s="90"/>
    </row>
    <row r="27" spans="16:17" ht="20.25">
      <c r="P27" s="90"/>
      <c r="Q27" s="90"/>
    </row>
    <row r="28" spans="16:17" ht="20.25">
      <c r="P28" s="90"/>
      <c r="Q28" s="90"/>
    </row>
    <row r="29" spans="16:17" ht="20.25">
      <c r="P29" s="90"/>
      <c r="Q29" s="90"/>
    </row>
    <row r="30" spans="16:17" ht="20.25">
      <c r="P30" s="90"/>
      <c r="Q30" s="90"/>
    </row>
    <row r="31" spans="16:17" ht="20.25">
      <c r="P31" s="90"/>
      <c r="Q31" s="90"/>
    </row>
    <row r="32" spans="16:17" ht="20.25">
      <c r="P32" s="90"/>
      <c r="Q32" s="90"/>
    </row>
    <row r="33" spans="16:17" ht="20.25">
      <c r="P33" s="90"/>
      <c r="Q33" s="90"/>
    </row>
    <row r="34" spans="16:17" ht="20.25">
      <c r="P34" s="90"/>
      <c r="Q34" s="90"/>
    </row>
    <row r="35" spans="16:17" ht="20.25">
      <c r="P35" s="90"/>
      <c r="Q35" s="90"/>
    </row>
    <row r="36" spans="16:17" ht="20.25">
      <c r="P36" s="90"/>
      <c r="Q36" s="90"/>
    </row>
    <row r="37" spans="16:17" ht="20.25">
      <c r="P37" s="90"/>
      <c r="Q37" s="90"/>
    </row>
    <row r="38" spans="16:17" ht="20.25">
      <c r="P38" s="90"/>
      <c r="Q38" s="90"/>
    </row>
    <row r="39" spans="16:17" ht="20.25">
      <c r="P39" s="90"/>
      <c r="Q39" s="90"/>
    </row>
    <row r="40" spans="16:17" ht="20.25">
      <c r="P40" s="90"/>
      <c r="Q40" s="90"/>
    </row>
  </sheetData>
  <sheetProtection/>
  <protectedRanges>
    <protectedRange sqref="G4 I4 J4:J5 L4:L5 M4:M6 O4:O6 B4:B7 B12:W26 W4:W7" name="Oblast1_1_1"/>
  </protectedRanges>
  <mergeCells count="21">
    <mergeCell ref="A1:W1"/>
    <mergeCell ref="S3:T3"/>
    <mergeCell ref="U3:V3"/>
    <mergeCell ref="U4:V4"/>
    <mergeCell ref="U5:V5"/>
    <mergeCell ref="B23:W23"/>
    <mergeCell ref="U7:V7"/>
    <mergeCell ref="B20:W20"/>
    <mergeCell ref="B13:W13"/>
    <mergeCell ref="B14:W14"/>
    <mergeCell ref="B15:W15"/>
    <mergeCell ref="B24:W24"/>
    <mergeCell ref="B16:W16"/>
    <mergeCell ref="B17:W17"/>
    <mergeCell ref="B18:W18"/>
    <mergeCell ref="B19:W19"/>
    <mergeCell ref="U6:V6"/>
    <mergeCell ref="B21:W21"/>
    <mergeCell ref="U8:V8"/>
    <mergeCell ref="B12:W12"/>
    <mergeCell ref="B22:W2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A40"/>
  <sheetViews>
    <sheetView zoomScalePageLayoutView="0" workbookViewId="0" topLeftCell="A1">
      <selection activeCell="A2" sqref="A2"/>
    </sheetView>
  </sheetViews>
  <sheetFormatPr defaultColWidth="1.7109375" defaultRowHeight="15"/>
  <cols>
    <col min="1" max="1" width="4.7109375" style="82" customWidth="1"/>
    <col min="2" max="2" width="42.140625" style="82" customWidth="1"/>
    <col min="3" max="3" width="9.7109375" style="82" hidden="1" customWidth="1"/>
    <col min="4" max="4" width="5.7109375" style="87" customWidth="1"/>
    <col min="5" max="5" width="1.7109375" style="82" customWidth="1"/>
    <col min="6" max="6" width="5.7109375" style="88" customWidth="1"/>
    <col min="7" max="7" width="5.7109375" style="87" customWidth="1"/>
    <col min="8" max="8" width="1.7109375" style="82" customWidth="1"/>
    <col min="9" max="9" width="5.7109375" style="88" customWidth="1"/>
    <col min="10" max="10" width="5.7109375" style="89" customWidth="1"/>
    <col min="11" max="11" width="1.7109375" style="82" customWidth="1"/>
    <col min="12" max="12" width="5.7109375" style="88" customWidth="1"/>
    <col min="13" max="13" width="5.7109375" style="89" customWidth="1"/>
    <col min="14" max="14" width="1.7109375" style="82" customWidth="1"/>
    <col min="15" max="15" width="5.7109375" style="88" customWidth="1"/>
    <col min="16" max="17" width="8.7109375" style="89" customWidth="1"/>
    <col min="18" max="18" width="8.7109375" style="87" customWidth="1"/>
    <col min="19" max="19" width="8.8515625" style="89" customWidth="1"/>
    <col min="20" max="20" width="8.8515625" style="87" customWidth="1"/>
    <col min="21" max="21" width="5.28125" style="82" customWidth="1"/>
    <col min="22" max="22" width="13.7109375" style="82" customWidth="1"/>
    <col min="23" max="23" width="10.00390625" style="82" customWidth="1"/>
    <col min="24" max="24" width="7.00390625" style="82" customWidth="1"/>
    <col min="25" max="242" width="9.140625" style="85" customWidth="1"/>
    <col min="243" max="243" width="2.7109375" style="85" customWidth="1"/>
    <col min="244" max="244" width="17.57421875" style="85" bestFit="1" customWidth="1"/>
    <col min="245" max="245" width="0" style="85" hidden="1" customWidth="1"/>
    <col min="246" max="16384" width="1.7109375" style="85" customWidth="1"/>
  </cols>
  <sheetData>
    <row r="1" spans="1:24" s="63" customFormat="1" ht="36">
      <c r="A1" s="617" t="s">
        <v>90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17"/>
      <c r="X1" s="62"/>
    </row>
    <row r="2" spans="1:24" s="63" customFormat="1" ht="21">
      <c r="A2" s="102"/>
      <c r="B2" s="102"/>
      <c r="C2" s="102"/>
      <c r="D2" s="103"/>
      <c r="E2" s="102"/>
      <c r="F2" s="104"/>
      <c r="G2" s="103"/>
      <c r="H2" s="102"/>
      <c r="I2" s="104"/>
      <c r="J2" s="105"/>
      <c r="K2" s="102"/>
      <c r="L2" s="104"/>
      <c r="M2" s="105"/>
      <c r="N2" s="102"/>
      <c r="O2" s="104"/>
      <c r="P2" s="106"/>
      <c r="Q2" s="122"/>
      <c r="R2" s="103"/>
      <c r="S2" s="105"/>
      <c r="T2" s="103"/>
      <c r="U2" s="102"/>
      <c r="V2" s="102"/>
      <c r="W2" s="102"/>
      <c r="X2" s="62"/>
    </row>
    <row r="3" spans="1:27" s="62" customFormat="1" ht="21">
      <c r="A3" s="107"/>
      <c r="B3" s="108" t="s">
        <v>6</v>
      </c>
      <c r="C3" s="109" t="s">
        <v>0</v>
      </c>
      <c r="D3" s="110"/>
      <c r="E3" s="111">
        <v>1</v>
      </c>
      <c r="F3" s="112"/>
      <c r="G3" s="110"/>
      <c r="H3" s="111">
        <v>2</v>
      </c>
      <c r="I3" s="112"/>
      <c r="J3" s="110"/>
      <c r="K3" s="111">
        <v>3</v>
      </c>
      <c r="L3" s="112"/>
      <c r="M3" s="110"/>
      <c r="N3" s="111">
        <v>4</v>
      </c>
      <c r="O3" s="112"/>
      <c r="P3" s="113" t="s">
        <v>1</v>
      </c>
      <c r="Q3" s="113" t="s">
        <v>12</v>
      </c>
      <c r="R3" s="114" t="s">
        <v>2</v>
      </c>
      <c r="S3" s="619" t="s">
        <v>73</v>
      </c>
      <c r="T3" s="620"/>
      <c r="U3" s="618" t="s">
        <v>3</v>
      </c>
      <c r="V3" s="618"/>
      <c r="W3" s="115" t="s">
        <v>4</v>
      </c>
      <c r="X3" s="64"/>
      <c r="Y3" s="65"/>
      <c r="Z3" s="65"/>
      <c r="AA3" s="65"/>
    </row>
    <row r="4" spans="1:27" s="63" customFormat="1" ht="21">
      <c r="A4" s="101">
        <v>1</v>
      </c>
      <c r="B4" s="66" t="s">
        <v>74</v>
      </c>
      <c r="C4" s="67">
        <v>777644380</v>
      </c>
      <c r="D4" s="116"/>
      <c r="E4" s="117"/>
      <c r="F4" s="118"/>
      <c r="G4" s="68">
        <v>0</v>
      </c>
      <c r="H4" s="69" t="s">
        <v>5</v>
      </c>
      <c r="I4" s="70">
        <v>0</v>
      </c>
      <c r="J4" s="68">
        <v>0</v>
      </c>
      <c r="K4" s="69" t="s">
        <v>5</v>
      </c>
      <c r="L4" s="70">
        <v>0</v>
      </c>
      <c r="M4" s="68">
        <v>0</v>
      </c>
      <c r="N4" s="69" t="s">
        <v>5</v>
      </c>
      <c r="O4" s="70">
        <v>0</v>
      </c>
      <c r="P4" s="71">
        <f>IF(G4&gt;I4,1,0)+IF(J4&gt;L4,1,0)+IF(M4&gt;O4,1,0)</f>
        <v>0</v>
      </c>
      <c r="Q4" s="71">
        <f>IF(G4=I4,1,0)+IF(J4=L4,1,0)+IF(M4=O4,1,0)</f>
        <v>3</v>
      </c>
      <c r="R4" s="72">
        <f>IF(G4&lt;I4,1,0)+IF(J4&lt;L4,1,0)+IF(M4&lt;O4,1,0)</f>
        <v>0</v>
      </c>
      <c r="S4" s="73">
        <f>G4+J4+M4</f>
        <v>0</v>
      </c>
      <c r="T4" s="72">
        <f>I4+L4+O4</f>
        <v>0</v>
      </c>
      <c r="U4" s="621">
        <f>P4*3+Q4*1</f>
        <v>3</v>
      </c>
      <c r="V4" s="621"/>
      <c r="W4" s="74">
        <f>1+IF(U4&lt;U5,1,0)+IF(U4&lt;U6,1,0)+IF(U4&lt;U7,1,0)</f>
        <v>1</v>
      </c>
      <c r="X4" s="62"/>
      <c r="Y4" s="65"/>
      <c r="Z4" s="65"/>
      <c r="AA4" s="75"/>
    </row>
    <row r="5" spans="1:27" s="63" customFormat="1" ht="21">
      <c r="A5" s="101">
        <v>2</v>
      </c>
      <c r="B5" s="66" t="s">
        <v>75</v>
      </c>
      <c r="C5" s="67">
        <v>602693433</v>
      </c>
      <c r="D5" s="76">
        <f>I4</f>
        <v>0</v>
      </c>
      <c r="E5" s="77" t="s">
        <v>5</v>
      </c>
      <c r="F5" s="78">
        <f>G4</f>
        <v>0</v>
      </c>
      <c r="G5" s="119"/>
      <c r="H5" s="120"/>
      <c r="I5" s="121"/>
      <c r="J5" s="68">
        <v>0</v>
      </c>
      <c r="K5" s="69" t="s">
        <v>5</v>
      </c>
      <c r="L5" s="70">
        <v>0</v>
      </c>
      <c r="M5" s="68">
        <v>0</v>
      </c>
      <c r="N5" s="69" t="s">
        <v>5</v>
      </c>
      <c r="O5" s="70">
        <v>0</v>
      </c>
      <c r="P5" s="71">
        <f>IF(D5&gt;F5,1,0)+IF(J5&gt;L5,1,0)+IF(M5&gt;O5,1,0)</f>
        <v>0</v>
      </c>
      <c r="Q5" s="71">
        <f>IF(D5=F5,1,0)+IF(J5=L5,1,0)+IF(M5=O5,1,0)</f>
        <v>3</v>
      </c>
      <c r="R5" s="72">
        <f>IF(D5&lt;F5,1,0)+IF(J5&lt;L5,1,0)+IF(M5&lt;O5,1,0)</f>
        <v>0</v>
      </c>
      <c r="S5" s="73">
        <f>D5+J5+M5</f>
        <v>0</v>
      </c>
      <c r="T5" s="72">
        <f>F5+L5+O5</f>
        <v>0</v>
      </c>
      <c r="U5" s="621">
        <f>P5*3+Q5*1</f>
        <v>3</v>
      </c>
      <c r="V5" s="621"/>
      <c r="W5" s="74">
        <f>1+IF(U5&lt;U4,1,0)+IF(U5&lt;U6,1,0)+IF(U5&lt;U7,1,0)</f>
        <v>1</v>
      </c>
      <c r="X5" s="62"/>
      <c r="Y5" s="65"/>
      <c r="Z5" s="65"/>
      <c r="AA5" s="75"/>
    </row>
    <row r="6" spans="1:27" s="63" customFormat="1" ht="21">
      <c r="A6" s="101">
        <v>3</v>
      </c>
      <c r="B6" s="66" t="s">
        <v>76</v>
      </c>
      <c r="C6" s="67">
        <v>602235700</v>
      </c>
      <c r="D6" s="76">
        <f>L4</f>
        <v>0</v>
      </c>
      <c r="E6" s="77" t="s">
        <v>5</v>
      </c>
      <c r="F6" s="78">
        <f>J4</f>
        <v>0</v>
      </c>
      <c r="G6" s="76">
        <f>L5</f>
        <v>0</v>
      </c>
      <c r="H6" s="77" t="s">
        <v>5</v>
      </c>
      <c r="I6" s="78">
        <f>J5</f>
        <v>0</v>
      </c>
      <c r="J6" s="119"/>
      <c r="K6" s="120"/>
      <c r="L6" s="121"/>
      <c r="M6" s="68">
        <v>0</v>
      </c>
      <c r="N6" s="69" t="s">
        <v>5</v>
      </c>
      <c r="O6" s="70">
        <v>0</v>
      </c>
      <c r="P6" s="71">
        <f>IF(D6&gt;F6,1,0)+IF(G6&gt;I6,1,0)+IF(M6&gt;O6,1,0)</f>
        <v>0</v>
      </c>
      <c r="Q6" s="71">
        <f>IF(D6=F6,1,0)+IF(G6=I6,1,0)+IF(M6=O6,1,0)</f>
        <v>3</v>
      </c>
      <c r="R6" s="72">
        <f>IF(D6&lt;F6,1,0)+IF(G6&lt;I6,1,0)+IF(M6&lt;O6,1,0)</f>
        <v>0</v>
      </c>
      <c r="S6" s="73">
        <f>D6+G6+M6</f>
        <v>0</v>
      </c>
      <c r="T6" s="72">
        <f>F6+I6+O6</f>
        <v>0</v>
      </c>
      <c r="U6" s="621">
        <f>P6*3+Q6*1</f>
        <v>3</v>
      </c>
      <c r="V6" s="621"/>
      <c r="W6" s="74">
        <f>1+IF(U6&lt;U4,1,0)+IF(U6&lt;U5,1,0)+IF(U6&lt;U7,1,0)</f>
        <v>1</v>
      </c>
      <c r="X6" s="62"/>
      <c r="Y6" s="65"/>
      <c r="Z6" s="65"/>
      <c r="AA6" s="75"/>
    </row>
    <row r="7" spans="1:27" s="63" customFormat="1" ht="21">
      <c r="A7" s="101">
        <v>4</v>
      </c>
      <c r="B7" s="66" t="s">
        <v>77</v>
      </c>
      <c r="C7" s="67">
        <v>737215132</v>
      </c>
      <c r="D7" s="76">
        <f>O4</f>
        <v>0</v>
      </c>
      <c r="E7" s="77" t="s">
        <v>5</v>
      </c>
      <c r="F7" s="78">
        <f>M4</f>
        <v>0</v>
      </c>
      <c r="G7" s="76">
        <f>O5</f>
        <v>0</v>
      </c>
      <c r="H7" s="77" t="s">
        <v>5</v>
      </c>
      <c r="I7" s="78">
        <f>M5</f>
        <v>0</v>
      </c>
      <c r="J7" s="76">
        <f>O6</f>
        <v>0</v>
      </c>
      <c r="K7" s="77" t="s">
        <v>5</v>
      </c>
      <c r="L7" s="78">
        <f>M6</f>
        <v>0</v>
      </c>
      <c r="M7" s="119"/>
      <c r="N7" s="120"/>
      <c r="O7" s="121"/>
      <c r="P7" s="71">
        <f>IF(D7&gt;F7,1,0)+IF(G7&gt;I7,1,0)+IF(J7&gt;L7,1,0)</f>
        <v>0</v>
      </c>
      <c r="Q7" s="71">
        <f>IF(D7=F7,1,0)+IF(G7=I7,1,0)+IF(J7=L7,1,0)</f>
        <v>3</v>
      </c>
      <c r="R7" s="72">
        <f>IF(D7&lt;F7,1,0)+IF(G7&lt;I7,1,0)+IF(J7&lt;L7,1,0)</f>
        <v>0</v>
      </c>
      <c r="S7" s="73">
        <f>D7+G7+J7</f>
        <v>0</v>
      </c>
      <c r="T7" s="72">
        <f>F7+I7+L7</f>
        <v>0</v>
      </c>
      <c r="U7" s="621">
        <f>P7*3+Q7*1</f>
        <v>3</v>
      </c>
      <c r="V7" s="621"/>
      <c r="W7" s="74">
        <f>1+IF(U7&lt;U4,1,0)+IF(U7&lt;U5,1,0)+IF(U7&lt;U6,1,0)</f>
        <v>1</v>
      </c>
      <c r="X7" s="62"/>
      <c r="Y7" s="65"/>
      <c r="Z7" s="65"/>
      <c r="AA7" s="75"/>
    </row>
    <row r="8" spans="1:27" ht="20.25">
      <c r="A8" s="79"/>
      <c r="B8" s="79"/>
      <c r="C8" s="79"/>
      <c r="D8" s="80"/>
      <c r="E8" s="79"/>
      <c r="F8" s="80"/>
      <c r="G8" s="80"/>
      <c r="H8" s="79"/>
      <c r="I8" s="80"/>
      <c r="J8" s="80"/>
      <c r="K8" s="79"/>
      <c r="L8" s="80"/>
      <c r="M8" s="80"/>
      <c r="N8" s="79"/>
      <c r="O8" s="80"/>
      <c r="P8" s="81"/>
      <c r="Q8" s="91"/>
      <c r="R8" s="80"/>
      <c r="S8" s="81"/>
      <c r="T8" s="80"/>
      <c r="U8" s="624"/>
      <c r="V8" s="624"/>
      <c r="W8" s="79"/>
      <c r="Y8" s="83"/>
      <c r="Z8" s="83"/>
      <c r="AA8" s="84"/>
    </row>
    <row r="9" spans="1:27" s="2" customFormat="1" ht="15.75">
      <c r="A9" s="5"/>
      <c r="B9" s="92" t="s">
        <v>79</v>
      </c>
      <c r="C9" s="5"/>
      <c r="D9" s="6"/>
      <c r="E9" s="5"/>
      <c r="F9" s="6"/>
      <c r="G9" s="6"/>
      <c r="H9" s="5"/>
      <c r="I9" s="6"/>
      <c r="J9" s="6"/>
      <c r="K9" s="5"/>
      <c r="L9" s="6"/>
      <c r="M9" s="6"/>
      <c r="N9" s="5"/>
      <c r="O9" s="6"/>
      <c r="P9" s="93"/>
      <c r="Q9" s="93"/>
      <c r="R9" s="6"/>
      <c r="S9" s="93"/>
      <c r="T9" s="6"/>
      <c r="U9" s="7"/>
      <c r="V9" s="7"/>
      <c r="W9" s="5"/>
      <c r="X9" s="1"/>
      <c r="Y9" s="3"/>
      <c r="Z9" s="3"/>
      <c r="AA9" s="4"/>
    </row>
    <row r="10" spans="1:27" s="2" customFormat="1" ht="15.75">
      <c r="A10" s="5"/>
      <c r="B10" s="92" t="s">
        <v>78</v>
      </c>
      <c r="C10" s="5"/>
      <c r="D10" s="6"/>
      <c r="E10" s="5"/>
      <c r="F10" s="6"/>
      <c r="G10" s="6"/>
      <c r="H10" s="5"/>
      <c r="I10" s="6"/>
      <c r="J10" s="6"/>
      <c r="K10" s="5"/>
      <c r="L10" s="6"/>
      <c r="M10" s="6"/>
      <c r="N10" s="5"/>
      <c r="O10" s="6"/>
      <c r="P10" s="93"/>
      <c r="Q10" s="93"/>
      <c r="R10" s="6"/>
      <c r="S10" s="93"/>
      <c r="T10" s="6"/>
      <c r="U10" s="7"/>
      <c r="V10" s="7"/>
      <c r="W10" s="5"/>
      <c r="X10" s="1"/>
      <c r="Y10" s="3"/>
      <c r="Z10" s="3"/>
      <c r="AA10" s="4"/>
    </row>
    <row r="11" spans="1:27" s="2" customFormat="1" ht="15.75">
      <c r="A11" s="5"/>
      <c r="B11" s="5"/>
      <c r="C11" s="5"/>
      <c r="D11" s="6"/>
      <c r="E11" s="5"/>
      <c r="F11" s="6"/>
      <c r="G11" s="6"/>
      <c r="H11" s="5"/>
      <c r="I11" s="6"/>
      <c r="J11" s="6"/>
      <c r="K11" s="5"/>
      <c r="L11" s="6"/>
      <c r="M11" s="6"/>
      <c r="N11" s="5"/>
      <c r="O11" s="6"/>
      <c r="P11" s="93"/>
      <c r="Q11" s="93"/>
      <c r="R11" s="6"/>
      <c r="S11" s="93"/>
      <c r="T11" s="6"/>
      <c r="U11" s="7"/>
      <c r="V11" s="7"/>
      <c r="W11" s="5"/>
      <c r="X11" s="1"/>
      <c r="Y11" s="3"/>
      <c r="Z11" s="3"/>
      <c r="AA11" s="4"/>
    </row>
    <row r="12" spans="1:27" s="98" customFormat="1" ht="20.25">
      <c r="A12" s="94"/>
      <c r="B12" s="627" t="s">
        <v>13</v>
      </c>
      <c r="C12" s="627"/>
      <c r="D12" s="627"/>
      <c r="E12" s="627"/>
      <c r="F12" s="627"/>
      <c r="G12" s="627"/>
      <c r="H12" s="627"/>
      <c r="I12" s="627"/>
      <c r="J12" s="627"/>
      <c r="K12" s="627"/>
      <c r="L12" s="627"/>
      <c r="M12" s="627"/>
      <c r="N12" s="627"/>
      <c r="O12" s="627"/>
      <c r="P12" s="627"/>
      <c r="Q12" s="627"/>
      <c r="R12" s="627"/>
      <c r="S12" s="627"/>
      <c r="T12" s="627"/>
      <c r="U12" s="627"/>
      <c r="V12" s="627"/>
      <c r="W12" s="627"/>
      <c r="X12" s="95"/>
      <c r="Y12" s="96"/>
      <c r="Z12" s="96"/>
      <c r="AA12" s="97"/>
    </row>
    <row r="13" spans="1:23" s="98" customFormat="1" ht="18">
      <c r="A13" s="99"/>
      <c r="B13" s="622" t="s">
        <v>14</v>
      </c>
      <c r="C13" s="622"/>
      <c r="D13" s="622"/>
      <c r="E13" s="622"/>
      <c r="F13" s="622"/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622"/>
      <c r="R13" s="622"/>
      <c r="S13" s="622"/>
      <c r="T13" s="622"/>
      <c r="U13" s="622"/>
      <c r="V13" s="622"/>
      <c r="W13" s="622"/>
    </row>
    <row r="14" spans="1:23" s="98" customFormat="1" ht="18">
      <c r="A14" s="99"/>
      <c r="B14" s="622"/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</row>
    <row r="15" spans="1:23" s="98" customFormat="1" ht="18">
      <c r="A15" s="99"/>
      <c r="B15" s="622"/>
      <c r="C15" s="622"/>
      <c r="D15" s="622"/>
      <c r="E15" s="622"/>
      <c r="F15" s="622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</row>
    <row r="16" spans="1:23" s="98" customFormat="1" ht="18">
      <c r="A16" s="99"/>
      <c r="B16" s="622"/>
      <c r="C16" s="622"/>
      <c r="D16" s="622"/>
      <c r="E16" s="622"/>
      <c r="F16" s="622"/>
      <c r="G16" s="622"/>
      <c r="H16" s="622"/>
      <c r="I16" s="622"/>
      <c r="J16" s="622"/>
      <c r="K16" s="622"/>
      <c r="L16" s="622"/>
      <c r="M16" s="622"/>
      <c r="N16" s="622"/>
      <c r="O16" s="622"/>
      <c r="P16" s="622"/>
      <c r="Q16" s="622"/>
      <c r="R16" s="622"/>
      <c r="S16" s="622"/>
      <c r="T16" s="622"/>
      <c r="U16" s="622"/>
      <c r="V16" s="622"/>
      <c r="W16" s="622"/>
    </row>
    <row r="17" spans="1:24" s="98" customFormat="1" ht="18">
      <c r="A17" s="95"/>
      <c r="B17" s="623" t="s">
        <v>15</v>
      </c>
      <c r="C17" s="623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23"/>
      <c r="O17" s="623"/>
      <c r="P17" s="623"/>
      <c r="Q17" s="623"/>
      <c r="R17" s="623"/>
      <c r="S17" s="623"/>
      <c r="T17" s="623"/>
      <c r="U17" s="623"/>
      <c r="V17" s="623"/>
      <c r="W17" s="623"/>
      <c r="X17" s="95"/>
    </row>
    <row r="18" spans="1:24" s="98" customFormat="1" ht="18">
      <c r="A18" s="95"/>
      <c r="B18" s="623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623"/>
      <c r="N18" s="623"/>
      <c r="O18" s="623"/>
      <c r="P18" s="623"/>
      <c r="Q18" s="623"/>
      <c r="R18" s="623"/>
      <c r="S18" s="623"/>
      <c r="T18" s="623"/>
      <c r="U18" s="623"/>
      <c r="V18" s="623"/>
      <c r="W18" s="623"/>
      <c r="X18" s="95"/>
    </row>
    <row r="19" spans="1:24" s="98" customFormat="1" ht="18">
      <c r="A19" s="95"/>
      <c r="B19" s="623"/>
      <c r="C19" s="623"/>
      <c r="D19" s="623"/>
      <c r="E19" s="623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3"/>
      <c r="Q19" s="623"/>
      <c r="R19" s="623"/>
      <c r="S19" s="623"/>
      <c r="T19" s="623"/>
      <c r="U19" s="623"/>
      <c r="V19" s="623"/>
      <c r="W19" s="623"/>
      <c r="X19" s="95"/>
    </row>
    <row r="20" spans="1:24" s="98" customFormat="1" ht="18">
      <c r="A20" s="95"/>
      <c r="B20" s="623"/>
      <c r="C20" s="623"/>
      <c r="D20" s="623"/>
      <c r="E20" s="623"/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3"/>
      <c r="Q20" s="623"/>
      <c r="R20" s="623"/>
      <c r="S20" s="623"/>
      <c r="T20" s="623"/>
      <c r="U20" s="623"/>
      <c r="V20" s="623"/>
      <c r="W20" s="623"/>
      <c r="X20" s="95"/>
    </row>
    <row r="21" spans="1:24" s="98" customFormat="1" ht="18">
      <c r="A21" s="95"/>
      <c r="B21" s="625" t="s">
        <v>16</v>
      </c>
      <c r="C21" s="625"/>
      <c r="D21" s="625"/>
      <c r="E21" s="625"/>
      <c r="F21" s="625"/>
      <c r="G21" s="625"/>
      <c r="H21" s="625"/>
      <c r="I21" s="625"/>
      <c r="J21" s="625"/>
      <c r="K21" s="625"/>
      <c r="L21" s="625"/>
      <c r="M21" s="625"/>
      <c r="N21" s="625"/>
      <c r="O21" s="625"/>
      <c r="P21" s="625"/>
      <c r="Q21" s="625"/>
      <c r="R21" s="625"/>
      <c r="S21" s="625"/>
      <c r="T21" s="625"/>
      <c r="U21" s="625"/>
      <c r="V21" s="625"/>
      <c r="W21" s="625"/>
      <c r="X21" s="95"/>
    </row>
    <row r="22" spans="1:24" s="98" customFormat="1" ht="18">
      <c r="A22" s="95"/>
      <c r="B22" s="625"/>
      <c r="C22" s="625"/>
      <c r="D22" s="625"/>
      <c r="E22" s="625"/>
      <c r="F22" s="625"/>
      <c r="G22" s="625"/>
      <c r="H22" s="625"/>
      <c r="I22" s="625"/>
      <c r="J22" s="625"/>
      <c r="K22" s="625"/>
      <c r="L22" s="625"/>
      <c r="M22" s="625"/>
      <c r="N22" s="625"/>
      <c r="O22" s="625"/>
      <c r="P22" s="625"/>
      <c r="Q22" s="625"/>
      <c r="R22" s="625"/>
      <c r="S22" s="625"/>
      <c r="T22" s="625"/>
      <c r="U22" s="625"/>
      <c r="V22" s="625"/>
      <c r="W22" s="625"/>
      <c r="X22" s="95"/>
    </row>
    <row r="23" spans="1:24" s="98" customFormat="1" ht="18">
      <c r="A23" s="95"/>
      <c r="B23" s="625"/>
      <c r="C23" s="625"/>
      <c r="D23" s="625"/>
      <c r="E23" s="625"/>
      <c r="F23" s="625"/>
      <c r="G23" s="625"/>
      <c r="H23" s="625"/>
      <c r="I23" s="625"/>
      <c r="J23" s="625"/>
      <c r="K23" s="625"/>
      <c r="L23" s="625"/>
      <c r="M23" s="625"/>
      <c r="N23" s="625"/>
      <c r="O23" s="625"/>
      <c r="P23" s="625"/>
      <c r="Q23" s="625"/>
      <c r="R23" s="625"/>
      <c r="S23" s="625"/>
      <c r="T23" s="625"/>
      <c r="U23" s="625"/>
      <c r="V23" s="625"/>
      <c r="W23" s="625"/>
      <c r="X23" s="95"/>
    </row>
    <row r="24" spans="2:23" ht="20.25">
      <c r="B24" s="626"/>
      <c r="C24" s="626"/>
      <c r="D24" s="626"/>
      <c r="E24" s="626"/>
      <c r="F24" s="626"/>
      <c r="G24" s="626"/>
      <c r="H24" s="626"/>
      <c r="I24" s="626"/>
      <c r="J24" s="626"/>
      <c r="K24" s="626"/>
      <c r="L24" s="626"/>
      <c r="M24" s="626"/>
      <c r="N24" s="626"/>
      <c r="O24" s="626"/>
      <c r="P24" s="626"/>
      <c r="Q24" s="626"/>
      <c r="R24" s="626"/>
      <c r="S24" s="626"/>
      <c r="T24" s="626"/>
      <c r="U24" s="626"/>
      <c r="V24" s="626"/>
      <c r="W24" s="626"/>
    </row>
    <row r="25" spans="2:17" ht="20.25">
      <c r="B25" s="100" t="s">
        <v>80</v>
      </c>
      <c r="L25" s="88" t="s">
        <v>81</v>
      </c>
      <c r="P25" s="90"/>
      <c r="Q25" s="90"/>
    </row>
    <row r="26" spans="16:17" ht="20.25">
      <c r="P26" s="90"/>
      <c r="Q26" s="90"/>
    </row>
    <row r="27" spans="16:17" ht="20.25">
      <c r="P27" s="90"/>
      <c r="Q27" s="90"/>
    </row>
    <row r="28" spans="16:17" ht="20.25">
      <c r="P28" s="90"/>
      <c r="Q28" s="90"/>
    </row>
    <row r="29" spans="16:17" ht="20.25">
      <c r="P29" s="90"/>
      <c r="Q29" s="90"/>
    </row>
    <row r="30" spans="16:17" ht="20.25">
      <c r="P30" s="90"/>
      <c r="Q30" s="90"/>
    </row>
    <row r="31" spans="16:17" ht="20.25">
      <c r="P31" s="90"/>
      <c r="Q31" s="90"/>
    </row>
    <row r="32" spans="16:17" ht="20.25">
      <c r="P32" s="90"/>
      <c r="Q32" s="90"/>
    </row>
    <row r="33" spans="16:17" ht="20.25">
      <c r="P33" s="90"/>
      <c r="Q33" s="90"/>
    </row>
    <row r="34" spans="16:17" ht="20.25">
      <c r="P34" s="90"/>
      <c r="Q34" s="90"/>
    </row>
    <row r="35" spans="16:17" ht="20.25">
      <c r="P35" s="90"/>
      <c r="Q35" s="90"/>
    </row>
    <row r="36" spans="16:17" ht="20.25">
      <c r="P36" s="90"/>
      <c r="Q36" s="90"/>
    </row>
    <row r="37" spans="16:17" ht="20.25">
      <c r="P37" s="90"/>
      <c r="Q37" s="90"/>
    </row>
    <row r="38" spans="16:17" ht="20.25">
      <c r="P38" s="90"/>
      <c r="Q38" s="90"/>
    </row>
    <row r="39" spans="16:17" ht="20.25">
      <c r="P39" s="90"/>
      <c r="Q39" s="90"/>
    </row>
    <row r="40" spans="16:17" ht="20.25">
      <c r="P40" s="90"/>
      <c r="Q40" s="90"/>
    </row>
  </sheetData>
  <sheetProtection/>
  <protectedRanges>
    <protectedRange sqref="G4 I4 J4:J5 L4:L5 M4:M6 O4:O6 B4:B7 B12:W26 W4:W7" name="Oblast1_1_1"/>
  </protectedRanges>
  <mergeCells count="21">
    <mergeCell ref="A1:W1"/>
    <mergeCell ref="S3:T3"/>
    <mergeCell ref="U3:V3"/>
    <mergeCell ref="U4:V4"/>
    <mergeCell ref="U5:V5"/>
    <mergeCell ref="B23:W23"/>
    <mergeCell ref="U7:V7"/>
    <mergeCell ref="B20:W20"/>
    <mergeCell ref="B13:W13"/>
    <mergeCell ref="B14:W14"/>
    <mergeCell ref="B15:W15"/>
    <mergeCell ref="B24:W24"/>
    <mergeCell ref="B16:W16"/>
    <mergeCell ref="B17:W17"/>
    <mergeCell ref="B18:W18"/>
    <mergeCell ref="B19:W19"/>
    <mergeCell ref="U6:V6"/>
    <mergeCell ref="B21:W21"/>
    <mergeCell ref="U8:V8"/>
    <mergeCell ref="B12:W12"/>
    <mergeCell ref="B22:W2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0"/>
  <sheetViews>
    <sheetView zoomScalePageLayoutView="0" workbookViewId="0" topLeftCell="A1">
      <selection activeCell="A1" sqref="A1:P90"/>
    </sheetView>
  </sheetViews>
  <sheetFormatPr defaultColWidth="6.421875" defaultRowHeight="15"/>
  <cols>
    <col min="1" max="1" width="5.28125" style="13" customWidth="1"/>
    <col min="2" max="2" width="27.7109375" style="13" customWidth="1"/>
    <col min="3" max="13" width="5.7109375" style="13" customWidth="1"/>
    <col min="14" max="14" width="8.7109375" style="13" customWidth="1"/>
    <col min="15" max="15" width="5.7109375" style="13" customWidth="1"/>
    <col min="16" max="16" width="8.7109375" style="13" customWidth="1"/>
    <col min="17" max="16384" width="6.421875" style="13" customWidth="1"/>
  </cols>
  <sheetData>
    <row r="1" spans="1:21" ht="36">
      <c r="A1" s="600"/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350"/>
      <c r="R1" s="350"/>
      <c r="S1" s="350"/>
      <c r="T1" s="350"/>
      <c r="U1" s="350"/>
    </row>
    <row r="2" spans="1:21" ht="15.75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0"/>
      <c r="R2" s="350"/>
      <c r="S2" s="350"/>
      <c r="T2" s="350"/>
      <c r="U2" s="350"/>
    </row>
    <row r="3" spans="1:21" ht="15.75">
      <c r="A3" s="11"/>
      <c r="B3" s="170"/>
      <c r="C3" s="407"/>
      <c r="D3" s="347"/>
      <c r="E3" s="407"/>
      <c r="F3" s="348"/>
      <c r="G3" s="407"/>
      <c r="H3" s="348"/>
      <c r="I3" s="407"/>
      <c r="J3" s="348"/>
      <c r="K3" s="407"/>
      <c r="L3" s="348"/>
      <c r="M3" s="601"/>
      <c r="N3" s="601"/>
      <c r="O3" s="601"/>
      <c r="P3" s="601"/>
      <c r="Q3" s="407"/>
      <c r="R3" s="407"/>
      <c r="S3" s="407"/>
      <c r="T3" s="407"/>
      <c r="U3" s="407"/>
    </row>
    <row r="4" spans="1:21" s="170" customFormat="1" ht="15.75">
      <c r="A4" s="348"/>
      <c r="C4" s="407"/>
      <c r="D4" s="347"/>
      <c r="E4" s="407"/>
      <c r="F4" s="348"/>
      <c r="G4" s="407"/>
      <c r="H4" s="348"/>
      <c r="J4" s="348"/>
      <c r="K4" s="407"/>
      <c r="L4" s="348"/>
      <c r="M4" s="407"/>
      <c r="N4" s="348"/>
      <c r="O4" s="407"/>
      <c r="P4" s="348"/>
      <c r="Q4" s="348"/>
      <c r="R4" s="348"/>
      <c r="S4" s="348"/>
      <c r="U4" s="348"/>
    </row>
    <row r="5" spans="1:16" ht="15.75">
      <c r="A5" s="373"/>
      <c r="B5" s="602"/>
      <c r="C5" s="603"/>
      <c r="D5" s="603"/>
      <c r="E5" s="603"/>
      <c r="F5" s="603"/>
      <c r="G5" s="603"/>
      <c r="H5" s="603"/>
      <c r="I5" s="603"/>
      <c r="J5" s="603"/>
      <c r="K5" s="603"/>
      <c r="L5" s="603"/>
      <c r="M5" s="603"/>
      <c r="N5" s="603"/>
      <c r="O5" s="604"/>
      <c r="P5" s="400"/>
    </row>
    <row r="6" spans="1:16" ht="15.75">
      <c r="A6" s="375"/>
      <c r="B6" s="376"/>
      <c r="C6" s="377"/>
      <c r="D6" s="378"/>
      <c r="E6" s="374"/>
      <c r="F6" s="374"/>
      <c r="G6" s="374"/>
      <c r="H6" s="379"/>
      <c r="I6" s="379"/>
      <c r="J6" s="374"/>
      <c r="K6" s="374"/>
      <c r="L6" s="380"/>
      <c r="M6" s="380"/>
      <c r="N6" s="381"/>
      <c r="O6" s="382"/>
      <c r="P6" s="383"/>
    </row>
    <row r="7" spans="1:16" ht="15.75">
      <c r="A7" s="384"/>
      <c r="B7" s="385"/>
      <c r="C7" s="377"/>
      <c r="D7" s="378"/>
      <c r="E7" s="374"/>
      <c r="F7" s="374"/>
      <c r="G7" s="374"/>
      <c r="H7" s="379"/>
      <c r="I7" s="379"/>
      <c r="J7" s="379"/>
      <c r="K7" s="379"/>
      <c r="L7" s="382"/>
      <c r="M7" s="382"/>
      <c r="N7" s="386"/>
      <c r="O7" s="382"/>
      <c r="P7" s="383"/>
    </row>
    <row r="8" spans="1:16" ht="15.75">
      <c r="A8" s="387"/>
      <c r="B8" s="377"/>
      <c r="C8" s="377"/>
      <c r="D8" s="378"/>
      <c r="E8" s="374"/>
      <c r="F8" s="374"/>
      <c r="G8" s="374"/>
      <c r="H8" s="379"/>
      <c r="I8" s="379"/>
      <c r="J8" s="374"/>
      <c r="K8" s="374"/>
      <c r="L8" s="380"/>
      <c r="M8" s="380"/>
      <c r="N8" s="386"/>
      <c r="O8" s="382"/>
      <c r="P8" s="383"/>
    </row>
    <row r="9" spans="1:16" ht="15.75">
      <c r="A9" s="387"/>
      <c r="B9" s="377"/>
      <c r="C9" s="377"/>
      <c r="D9" s="378"/>
      <c r="E9" s="374"/>
      <c r="F9" s="379"/>
      <c r="G9" s="379"/>
      <c r="H9" s="374"/>
      <c r="I9" s="374"/>
      <c r="J9" s="379"/>
      <c r="K9" s="379"/>
      <c r="L9" s="382"/>
      <c r="M9" s="382"/>
      <c r="N9" s="386"/>
      <c r="O9" s="382"/>
      <c r="P9" s="383"/>
    </row>
    <row r="10" spans="1:16" ht="15.75">
      <c r="A10" s="387"/>
      <c r="B10" s="377"/>
      <c r="C10" s="377"/>
      <c r="D10" s="378"/>
      <c r="E10" s="374"/>
      <c r="F10" s="379"/>
      <c r="G10" s="379"/>
      <c r="H10" s="374"/>
      <c r="I10" s="374"/>
      <c r="J10" s="374"/>
      <c r="K10" s="374"/>
      <c r="L10" s="380"/>
      <c r="M10" s="380"/>
      <c r="N10" s="386"/>
      <c r="O10" s="382"/>
      <c r="P10" s="397"/>
    </row>
    <row r="11" spans="1:16" ht="15.75">
      <c r="A11" s="353"/>
      <c r="B11" s="170"/>
      <c r="C11" s="353"/>
      <c r="D11" s="347"/>
      <c r="E11" s="12"/>
      <c r="F11" s="348"/>
      <c r="G11" s="12"/>
      <c r="H11" s="348"/>
      <c r="I11" s="12"/>
      <c r="J11" s="348"/>
      <c r="K11" s="12"/>
      <c r="L11" s="349"/>
      <c r="M11" s="349"/>
      <c r="N11" s="349"/>
      <c r="O11" s="349"/>
      <c r="P11" s="349"/>
    </row>
    <row r="12" spans="1:16" ht="15.75">
      <c r="A12" s="388"/>
      <c r="B12" s="605"/>
      <c r="C12" s="606"/>
      <c r="D12" s="606"/>
      <c r="E12" s="606"/>
      <c r="F12" s="606"/>
      <c r="G12" s="606"/>
      <c r="H12" s="606"/>
      <c r="I12" s="606"/>
      <c r="J12" s="606"/>
      <c r="K12" s="606"/>
      <c r="L12" s="606"/>
      <c r="M12" s="606"/>
      <c r="N12" s="606"/>
      <c r="O12" s="607"/>
      <c r="P12" s="401"/>
    </row>
    <row r="13" spans="1:16" ht="15.75">
      <c r="A13" s="392"/>
      <c r="B13" s="393"/>
      <c r="C13" s="377"/>
      <c r="D13" s="394"/>
      <c r="E13" s="374"/>
      <c r="F13" s="395"/>
      <c r="G13" s="374"/>
      <c r="H13" s="379"/>
      <c r="I13" s="379"/>
      <c r="J13" s="379"/>
      <c r="K13" s="379"/>
      <c r="L13" s="382"/>
      <c r="M13" s="382"/>
      <c r="N13" s="386"/>
      <c r="O13" s="382"/>
      <c r="P13" s="383"/>
    </row>
    <row r="14" spans="1:16" ht="15.75">
      <c r="A14" s="387"/>
      <c r="B14" s="377"/>
      <c r="C14" s="377"/>
      <c r="D14" s="378"/>
      <c r="E14" s="374"/>
      <c r="F14" s="379"/>
      <c r="G14" s="379"/>
      <c r="H14" s="374"/>
      <c r="I14" s="374"/>
      <c r="J14" s="374"/>
      <c r="K14" s="374"/>
      <c r="L14" s="380"/>
      <c r="M14" s="380"/>
      <c r="N14" s="386"/>
      <c r="O14" s="382"/>
      <c r="P14" s="383"/>
    </row>
    <row r="15" spans="1:16" ht="15.75">
      <c r="A15" s="387"/>
      <c r="B15" s="377"/>
      <c r="C15" s="377"/>
      <c r="D15" s="378"/>
      <c r="E15" s="374"/>
      <c r="F15" s="374"/>
      <c r="G15" s="374"/>
      <c r="H15" s="379"/>
      <c r="I15" s="379"/>
      <c r="J15" s="395"/>
      <c r="K15" s="374"/>
      <c r="L15" s="380"/>
      <c r="M15" s="380"/>
      <c r="N15" s="386"/>
      <c r="O15" s="382"/>
      <c r="P15" s="383"/>
    </row>
    <row r="16" spans="1:16" ht="15.75">
      <c r="A16" s="387"/>
      <c r="B16" s="377"/>
      <c r="C16" s="377"/>
      <c r="D16" s="378"/>
      <c r="E16" s="374"/>
      <c r="F16" s="374"/>
      <c r="G16" s="374"/>
      <c r="H16" s="379"/>
      <c r="I16" s="379"/>
      <c r="J16" s="379"/>
      <c r="K16" s="379"/>
      <c r="L16" s="382"/>
      <c r="M16" s="382"/>
      <c r="N16" s="386"/>
      <c r="O16" s="382"/>
      <c r="P16" s="383"/>
    </row>
    <row r="17" spans="1:16" ht="15.75">
      <c r="A17" s="387"/>
      <c r="B17" s="377"/>
      <c r="C17" s="377"/>
      <c r="D17" s="378"/>
      <c r="E17" s="374"/>
      <c r="F17" s="379"/>
      <c r="G17" s="379"/>
      <c r="H17" s="374"/>
      <c r="I17" s="374"/>
      <c r="J17" s="374"/>
      <c r="K17" s="374"/>
      <c r="L17" s="380"/>
      <c r="M17" s="380"/>
      <c r="N17" s="386"/>
      <c r="O17" s="382"/>
      <c r="P17" s="397"/>
    </row>
    <row r="18" spans="1:16" ht="15.75">
      <c r="A18" s="369"/>
      <c r="B18" s="170"/>
      <c r="C18" s="353"/>
      <c r="D18" s="347"/>
      <c r="E18" s="12"/>
      <c r="F18" s="348"/>
      <c r="G18" s="12"/>
      <c r="H18" s="348"/>
      <c r="I18" s="12"/>
      <c r="J18" s="348"/>
      <c r="K18" s="12"/>
      <c r="L18" s="349"/>
      <c r="M18" s="349"/>
      <c r="N18" s="349"/>
      <c r="O18" s="349"/>
      <c r="P18" s="349"/>
    </row>
    <row r="19" spans="1:16" ht="15.75">
      <c r="A19" s="390"/>
      <c r="B19" s="608"/>
      <c r="C19" s="609"/>
      <c r="D19" s="609"/>
      <c r="E19" s="609"/>
      <c r="F19" s="609"/>
      <c r="G19" s="609"/>
      <c r="H19" s="609"/>
      <c r="I19" s="609"/>
      <c r="J19" s="609"/>
      <c r="K19" s="609"/>
      <c r="L19" s="609"/>
      <c r="M19" s="609"/>
      <c r="N19" s="609"/>
      <c r="O19" s="610"/>
      <c r="P19" s="401"/>
    </row>
    <row r="20" spans="1:16" ht="15.75">
      <c r="A20" s="387"/>
      <c r="B20" s="377"/>
      <c r="C20" s="377"/>
      <c r="D20" s="378"/>
      <c r="E20" s="374"/>
      <c r="F20" s="374"/>
      <c r="G20" s="374"/>
      <c r="H20" s="379"/>
      <c r="I20" s="379"/>
      <c r="J20" s="379"/>
      <c r="K20" s="379"/>
      <c r="L20" s="382"/>
      <c r="M20" s="382"/>
      <c r="N20" s="386"/>
      <c r="O20" s="382"/>
      <c r="P20" s="383"/>
    </row>
    <row r="21" spans="1:16" ht="15.75">
      <c r="A21" s="387"/>
      <c r="B21" s="377"/>
      <c r="C21" s="377"/>
      <c r="D21" s="378"/>
      <c r="E21" s="374"/>
      <c r="F21" s="379"/>
      <c r="G21" s="379"/>
      <c r="H21" s="374"/>
      <c r="I21" s="374"/>
      <c r="J21" s="374"/>
      <c r="K21" s="374"/>
      <c r="L21" s="380"/>
      <c r="M21" s="380"/>
      <c r="N21" s="386"/>
      <c r="O21" s="382"/>
      <c r="P21" s="383"/>
    </row>
    <row r="22" spans="1:16" ht="15.75">
      <c r="A22" s="387"/>
      <c r="B22" s="377"/>
      <c r="C22" s="377"/>
      <c r="D22" s="378"/>
      <c r="E22" s="374"/>
      <c r="F22" s="374"/>
      <c r="G22" s="374"/>
      <c r="H22" s="379"/>
      <c r="I22" s="379"/>
      <c r="J22" s="379"/>
      <c r="K22" s="379"/>
      <c r="L22" s="396"/>
      <c r="M22" s="382"/>
      <c r="N22" s="386"/>
      <c r="O22" s="382"/>
      <c r="P22" s="383"/>
    </row>
    <row r="23" spans="1:16" ht="15.75">
      <c r="A23" s="387"/>
      <c r="B23" s="377"/>
      <c r="C23" s="377"/>
      <c r="D23" s="378"/>
      <c r="E23" s="374"/>
      <c r="F23" s="379"/>
      <c r="G23" s="379"/>
      <c r="H23" s="374"/>
      <c r="I23" s="374"/>
      <c r="J23" s="374"/>
      <c r="K23" s="374"/>
      <c r="L23" s="380"/>
      <c r="M23" s="380"/>
      <c r="N23" s="386"/>
      <c r="O23" s="382"/>
      <c r="P23" s="383"/>
    </row>
    <row r="24" spans="1:16" ht="15.75">
      <c r="A24" s="369"/>
      <c r="B24" s="170"/>
      <c r="C24" s="353"/>
      <c r="D24" s="347"/>
      <c r="E24" s="12"/>
      <c r="F24" s="348"/>
      <c r="G24" s="12"/>
      <c r="H24" s="348"/>
      <c r="I24" s="12"/>
      <c r="J24" s="348"/>
      <c r="K24" s="12"/>
      <c r="L24" s="349"/>
      <c r="M24" s="349"/>
      <c r="N24" s="349"/>
      <c r="O24" s="349"/>
      <c r="P24" s="349"/>
    </row>
    <row r="25" spans="1:16" ht="15.75">
      <c r="A25" s="369"/>
      <c r="B25" s="170"/>
      <c r="C25" s="353"/>
      <c r="D25" s="347"/>
      <c r="E25" s="12"/>
      <c r="F25" s="348"/>
      <c r="G25" s="12"/>
      <c r="H25" s="348"/>
      <c r="I25" s="12"/>
      <c r="J25" s="348"/>
      <c r="K25" s="12"/>
      <c r="L25" s="349"/>
      <c r="M25" s="349"/>
      <c r="N25" s="349"/>
      <c r="O25" s="349"/>
      <c r="P25" s="349"/>
    </row>
    <row r="26" spans="1:16" ht="15.75">
      <c r="A26" s="391"/>
      <c r="B26" s="597"/>
      <c r="C26" s="598"/>
      <c r="D26" s="598"/>
      <c r="E26" s="598"/>
      <c r="F26" s="598"/>
      <c r="G26" s="598"/>
      <c r="H26" s="598"/>
      <c r="I26" s="598"/>
      <c r="J26" s="598"/>
      <c r="K26" s="598"/>
      <c r="L26" s="598"/>
      <c r="M26" s="598"/>
      <c r="N26" s="598"/>
      <c r="O26" s="599"/>
      <c r="P26" s="401"/>
    </row>
    <row r="27" spans="1:16" ht="15.75">
      <c r="A27" s="387"/>
      <c r="B27" s="377"/>
      <c r="C27" s="377"/>
      <c r="D27" s="378"/>
      <c r="E27" s="374"/>
      <c r="F27" s="379"/>
      <c r="G27" s="379"/>
      <c r="H27" s="395"/>
      <c r="I27" s="374"/>
      <c r="J27" s="379"/>
      <c r="K27" s="379"/>
      <c r="L27" s="382"/>
      <c r="M27" s="382"/>
      <c r="N27" s="386"/>
      <c r="O27" s="389"/>
      <c r="P27" s="383"/>
    </row>
    <row r="28" spans="1:16" ht="15.75">
      <c r="A28" s="387"/>
      <c r="B28" s="377"/>
      <c r="C28" s="377"/>
      <c r="D28" s="378"/>
      <c r="E28" s="374"/>
      <c r="F28" s="374"/>
      <c r="G28" s="374"/>
      <c r="H28" s="379"/>
      <c r="I28" s="379"/>
      <c r="J28" s="374"/>
      <c r="K28" s="374"/>
      <c r="L28" s="380"/>
      <c r="M28" s="380"/>
      <c r="N28" s="386"/>
      <c r="O28" s="389"/>
      <c r="P28" s="383"/>
    </row>
    <row r="29" spans="1:16" ht="15.75">
      <c r="A29" s="387"/>
      <c r="B29" s="377"/>
      <c r="C29" s="377"/>
      <c r="D29" s="378"/>
      <c r="E29" s="374"/>
      <c r="F29" s="379"/>
      <c r="G29" s="379"/>
      <c r="H29" s="374"/>
      <c r="I29" s="374"/>
      <c r="J29" s="374"/>
      <c r="K29" s="374"/>
      <c r="L29" s="380"/>
      <c r="M29" s="380"/>
      <c r="N29" s="386"/>
      <c r="O29" s="389"/>
      <c r="P29" s="383"/>
    </row>
    <row r="30" spans="1:16" ht="15.75">
      <c r="A30" s="387"/>
      <c r="B30" s="377"/>
      <c r="C30" s="377"/>
      <c r="D30" s="378"/>
      <c r="E30" s="374"/>
      <c r="F30" s="374"/>
      <c r="G30" s="374"/>
      <c r="H30" s="379"/>
      <c r="I30" s="379"/>
      <c r="J30" s="374"/>
      <c r="K30" s="374"/>
      <c r="L30" s="380"/>
      <c r="M30" s="380"/>
      <c r="N30" s="386"/>
      <c r="O30" s="389"/>
      <c r="P30" s="383"/>
    </row>
    <row r="31" spans="1:16" ht="15.75">
      <c r="A31" s="387"/>
      <c r="B31" s="377"/>
      <c r="C31" s="377"/>
      <c r="D31" s="378"/>
      <c r="E31" s="374"/>
      <c r="F31" s="379"/>
      <c r="G31" s="379"/>
      <c r="H31" s="374"/>
      <c r="I31" s="374"/>
      <c r="J31" s="379"/>
      <c r="K31" s="379"/>
      <c r="L31" s="382"/>
      <c r="M31" s="382"/>
      <c r="N31" s="386"/>
      <c r="O31" s="389"/>
      <c r="P31" s="397"/>
    </row>
    <row r="32" spans="1:16" ht="15.75">
      <c r="A32" s="346"/>
      <c r="B32" s="170"/>
      <c r="C32" s="346"/>
      <c r="D32" s="347"/>
      <c r="E32" s="348"/>
      <c r="F32" s="348"/>
      <c r="G32" s="348"/>
      <c r="H32" s="348"/>
      <c r="I32" s="348"/>
      <c r="J32" s="348"/>
      <c r="K32" s="348"/>
      <c r="L32" s="349"/>
      <c r="M32" s="349"/>
      <c r="N32" s="349"/>
      <c r="O32" s="349"/>
      <c r="P32" s="349"/>
    </row>
    <row r="33" spans="1:16" ht="15.75">
      <c r="A33" s="353"/>
      <c r="B33" s="170"/>
      <c r="C33" s="353"/>
      <c r="D33" s="347"/>
      <c r="E33" s="12"/>
      <c r="F33" s="348"/>
      <c r="G33" s="12"/>
      <c r="H33" s="348"/>
      <c r="I33" s="12"/>
      <c r="J33" s="348"/>
      <c r="K33" s="12"/>
      <c r="L33" s="349"/>
      <c r="M33" s="349"/>
      <c r="N33" s="349"/>
      <c r="O33" s="349"/>
      <c r="P33" s="349"/>
    </row>
    <row r="34" spans="1:16" ht="15.75">
      <c r="A34" s="353"/>
      <c r="B34" s="170"/>
      <c r="C34" s="353"/>
      <c r="D34" s="347"/>
      <c r="E34" s="12"/>
      <c r="F34" s="348"/>
      <c r="G34" s="12"/>
      <c r="H34" s="348"/>
      <c r="I34" s="12"/>
      <c r="J34" s="348"/>
      <c r="K34" s="12"/>
      <c r="L34" s="349"/>
      <c r="M34" s="349"/>
      <c r="N34" s="349"/>
      <c r="O34" s="349"/>
      <c r="P34" s="349"/>
    </row>
    <row r="35" spans="1:16" ht="15.75">
      <c r="A35" s="353"/>
      <c r="B35" s="170"/>
      <c r="C35" s="353"/>
      <c r="D35" s="347"/>
      <c r="E35" s="12"/>
      <c r="F35" s="348"/>
      <c r="G35" s="12"/>
      <c r="H35" s="348"/>
      <c r="I35" s="12"/>
      <c r="J35" s="348"/>
      <c r="K35" s="12"/>
      <c r="L35" s="349"/>
      <c r="M35" s="349"/>
      <c r="N35" s="349"/>
      <c r="O35" s="349"/>
      <c r="P35" s="349"/>
    </row>
    <row r="36" spans="1:16" ht="15.75">
      <c r="A36" s="353"/>
      <c r="B36" s="170"/>
      <c r="C36" s="353"/>
      <c r="D36" s="347"/>
      <c r="E36" s="12"/>
      <c r="F36" s="348"/>
      <c r="G36" s="12"/>
      <c r="H36" s="348"/>
      <c r="I36" s="12"/>
      <c r="J36" s="348"/>
      <c r="K36" s="12"/>
      <c r="L36" s="349"/>
      <c r="M36" s="349"/>
      <c r="N36" s="349"/>
      <c r="O36" s="349"/>
      <c r="P36" s="349"/>
    </row>
    <row r="37" spans="1:16" ht="15.75">
      <c r="A37" s="353"/>
      <c r="B37" s="170"/>
      <c r="C37" s="353"/>
      <c r="D37" s="347"/>
      <c r="E37" s="12"/>
      <c r="F37" s="348"/>
      <c r="G37" s="12"/>
      <c r="H37" s="348"/>
      <c r="I37" s="12"/>
      <c r="J37" s="348"/>
      <c r="K37" s="12"/>
      <c r="L37" s="349"/>
      <c r="M37" s="349"/>
      <c r="N37" s="349"/>
      <c r="O37" s="349"/>
      <c r="P37" s="349"/>
    </row>
    <row r="38" spans="1:16" ht="15.75">
      <c r="A38" s="346"/>
      <c r="B38" s="170"/>
      <c r="C38" s="346"/>
      <c r="D38" s="347"/>
      <c r="E38" s="348"/>
      <c r="F38" s="348"/>
      <c r="G38" s="348"/>
      <c r="H38" s="348"/>
      <c r="I38" s="348"/>
      <c r="J38" s="348"/>
      <c r="K38" s="348"/>
      <c r="L38" s="349"/>
      <c r="M38" s="349"/>
      <c r="N38" s="349"/>
      <c r="O38" s="349"/>
      <c r="P38" s="349"/>
    </row>
    <row r="39" spans="1:16" ht="15.75">
      <c r="A39" s="353"/>
      <c r="B39" s="170"/>
      <c r="C39" s="353"/>
      <c r="D39" s="347"/>
      <c r="E39" s="12"/>
      <c r="F39" s="348"/>
      <c r="G39" s="12"/>
      <c r="H39" s="348"/>
      <c r="I39" s="12"/>
      <c r="J39" s="348"/>
      <c r="K39" s="12"/>
      <c r="L39" s="349"/>
      <c r="M39" s="349"/>
      <c r="N39" s="349"/>
      <c r="O39" s="349"/>
      <c r="P39" s="349"/>
    </row>
    <row r="40" spans="1:16" ht="15.75">
      <c r="A40" s="353"/>
      <c r="B40" s="170"/>
      <c r="C40" s="353"/>
      <c r="D40" s="347"/>
      <c r="E40" s="12"/>
      <c r="F40" s="348"/>
      <c r="G40" s="12"/>
      <c r="H40" s="348"/>
      <c r="I40" s="12"/>
      <c r="J40" s="348"/>
      <c r="K40" s="12"/>
      <c r="L40" s="349"/>
      <c r="M40" s="349"/>
      <c r="N40" s="349"/>
      <c r="O40" s="349"/>
      <c r="P40" s="349"/>
    </row>
    <row r="41" spans="1:16" ht="15.75">
      <c r="A41" s="353"/>
      <c r="B41" s="170"/>
      <c r="C41" s="353"/>
      <c r="D41" s="347"/>
      <c r="E41" s="12"/>
      <c r="F41" s="348"/>
      <c r="G41" s="12"/>
      <c r="H41" s="348"/>
      <c r="I41" s="12"/>
      <c r="J41" s="348"/>
      <c r="K41" s="12"/>
      <c r="L41" s="349"/>
      <c r="M41" s="349"/>
      <c r="N41" s="349"/>
      <c r="O41" s="349"/>
      <c r="P41" s="349"/>
    </row>
    <row r="42" spans="1:16" ht="15.75">
      <c r="A42" s="353"/>
      <c r="B42" s="170"/>
      <c r="C42" s="353"/>
      <c r="D42" s="347"/>
      <c r="E42" s="12"/>
      <c r="F42" s="348"/>
      <c r="G42" s="12"/>
      <c r="H42" s="348"/>
      <c r="I42" s="12"/>
      <c r="J42" s="348"/>
      <c r="K42" s="12"/>
      <c r="L42" s="349"/>
      <c r="M42" s="349"/>
      <c r="N42" s="349"/>
      <c r="O42" s="349"/>
      <c r="P42" s="349"/>
    </row>
    <row r="43" spans="1:16" ht="15.75">
      <c r="A43" s="346"/>
      <c r="B43" s="170"/>
      <c r="C43" s="346"/>
      <c r="D43" s="347"/>
      <c r="E43" s="348"/>
      <c r="F43" s="348"/>
      <c r="G43" s="348"/>
      <c r="H43" s="348"/>
      <c r="I43" s="348"/>
      <c r="J43" s="348"/>
      <c r="K43" s="348"/>
      <c r="L43" s="349"/>
      <c r="M43" s="349"/>
      <c r="N43" s="349"/>
      <c r="O43" s="349"/>
      <c r="P43" s="349"/>
    </row>
    <row r="44" spans="1:16" ht="15.75">
      <c r="A44" s="353"/>
      <c r="B44" s="170"/>
      <c r="C44" s="353"/>
      <c r="D44" s="347"/>
      <c r="E44" s="12"/>
      <c r="F44" s="348"/>
      <c r="G44" s="12"/>
      <c r="H44" s="348"/>
      <c r="I44" s="12"/>
      <c r="J44" s="348"/>
      <c r="K44" s="12"/>
      <c r="L44" s="349"/>
      <c r="M44" s="349"/>
      <c r="N44" s="349"/>
      <c r="O44" s="349"/>
      <c r="P44" s="349"/>
    </row>
    <row r="45" spans="1:16" ht="15.75">
      <c r="A45" s="353"/>
      <c r="B45" s="170"/>
      <c r="C45" s="353"/>
      <c r="D45" s="347"/>
      <c r="E45" s="12"/>
      <c r="F45" s="348"/>
      <c r="G45" s="12"/>
      <c r="H45" s="348"/>
      <c r="I45" s="12"/>
      <c r="J45" s="348"/>
      <c r="K45" s="12"/>
      <c r="L45" s="349"/>
      <c r="M45" s="349"/>
      <c r="N45" s="349"/>
      <c r="O45" s="349"/>
      <c r="P45" s="349"/>
    </row>
    <row r="46" spans="1:16" ht="15.75">
      <c r="A46" s="353"/>
      <c r="B46" s="170"/>
      <c r="C46" s="353"/>
      <c r="D46" s="347"/>
      <c r="E46" s="12"/>
      <c r="F46" s="348"/>
      <c r="G46" s="12"/>
      <c r="H46" s="348"/>
      <c r="I46" s="12"/>
      <c r="J46" s="348"/>
      <c r="K46" s="12"/>
      <c r="L46" s="349"/>
      <c r="M46" s="349"/>
      <c r="N46" s="349"/>
      <c r="O46" s="349"/>
      <c r="P46" s="349"/>
    </row>
    <row r="47" spans="1:16" ht="15.75">
      <c r="A47" s="353"/>
      <c r="B47" s="170"/>
      <c r="C47" s="353"/>
      <c r="D47" s="347"/>
      <c r="E47" s="12"/>
      <c r="F47" s="348"/>
      <c r="G47" s="12"/>
      <c r="H47" s="348"/>
      <c r="I47" s="12"/>
      <c r="J47" s="348"/>
      <c r="K47" s="12"/>
      <c r="L47" s="349"/>
      <c r="M47" s="349"/>
      <c r="N47" s="349"/>
      <c r="O47" s="349"/>
      <c r="P47" s="349"/>
    </row>
    <row r="48" spans="1:16" ht="15.75">
      <c r="A48" s="353"/>
      <c r="B48" s="170"/>
      <c r="C48" s="353"/>
      <c r="D48" s="347"/>
      <c r="E48" s="12"/>
      <c r="F48" s="348"/>
      <c r="G48" s="12"/>
      <c r="H48" s="348"/>
      <c r="I48" s="12"/>
      <c r="J48" s="348"/>
      <c r="K48" s="12"/>
      <c r="L48" s="349"/>
      <c r="M48" s="349"/>
      <c r="N48" s="349"/>
      <c r="O48" s="349"/>
      <c r="P48" s="349"/>
    </row>
    <row r="49" spans="1:16" ht="15.75">
      <c r="A49" s="346"/>
      <c r="B49" s="170"/>
      <c r="C49" s="346"/>
      <c r="D49" s="347"/>
      <c r="E49" s="348"/>
      <c r="F49" s="348"/>
      <c r="G49" s="348"/>
      <c r="H49" s="348"/>
      <c r="I49" s="348"/>
      <c r="J49" s="348"/>
      <c r="K49" s="348"/>
      <c r="L49" s="349"/>
      <c r="M49" s="349"/>
      <c r="N49" s="349"/>
      <c r="O49" s="349"/>
      <c r="P49" s="349"/>
    </row>
    <row r="50" spans="1:16" ht="15.75">
      <c r="A50" s="353"/>
      <c r="B50" s="170"/>
      <c r="C50" s="353"/>
      <c r="D50" s="347"/>
      <c r="E50" s="12"/>
      <c r="F50" s="348"/>
      <c r="G50" s="12"/>
      <c r="H50" s="348"/>
      <c r="I50" s="12"/>
      <c r="J50" s="348"/>
      <c r="K50" s="12"/>
      <c r="L50" s="349"/>
      <c r="M50" s="349"/>
      <c r="N50" s="349"/>
      <c r="O50" s="349"/>
      <c r="P50" s="349"/>
    </row>
    <row r="51" spans="1:16" ht="15.75">
      <c r="A51" s="353"/>
      <c r="B51" s="170"/>
      <c r="C51" s="353"/>
      <c r="D51" s="347"/>
      <c r="E51" s="12"/>
      <c r="F51" s="348"/>
      <c r="G51" s="12"/>
      <c r="H51" s="348"/>
      <c r="I51" s="12"/>
      <c r="J51" s="348"/>
      <c r="K51" s="12"/>
      <c r="L51" s="349"/>
      <c r="M51" s="349"/>
      <c r="N51" s="349"/>
      <c r="O51" s="349"/>
      <c r="P51" s="349"/>
    </row>
    <row r="52" spans="1:16" ht="15.75">
      <c r="A52" s="353"/>
      <c r="B52" s="170"/>
      <c r="C52" s="353"/>
      <c r="D52" s="347"/>
      <c r="E52" s="12"/>
      <c r="F52" s="348"/>
      <c r="G52" s="12"/>
      <c r="H52" s="348"/>
      <c r="I52" s="12"/>
      <c r="J52" s="348"/>
      <c r="K52" s="12"/>
      <c r="L52" s="349"/>
      <c r="M52" s="349"/>
      <c r="N52" s="349"/>
      <c r="O52" s="349"/>
      <c r="P52" s="349"/>
    </row>
    <row r="53" spans="1:16" ht="15.75">
      <c r="A53" s="353"/>
      <c r="B53" s="170"/>
      <c r="C53" s="353"/>
      <c r="D53" s="347"/>
      <c r="E53" s="12"/>
      <c r="F53" s="348"/>
      <c r="G53" s="12"/>
      <c r="H53" s="348"/>
      <c r="I53" s="12"/>
      <c r="J53" s="348"/>
      <c r="K53" s="12"/>
      <c r="L53" s="349"/>
      <c r="M53" s="349"/>
      <c r="N53" s="349"/>
      <c r="O53" s="349"/>
      <c r="P53" s="349"/>
    </row>
    <row r="54" spans="1:16" ht="15.75">
      <c r="A54" s="353"/>
      <c r="B54" s="170"/>
      <c r="C54" s="353"/>
      <c r="D54" s="347"/>
      <c r="E54" s="12"/>
      <c r="F54" s="348"/>
      <c r="G54" s="12"/>
      <c r="H54" s="348"/>
      <c r="I54" s="12"/>
      <c r="J54" s="348"/>
      <c r="K54" s="12"/>
      <c r="L54" s="349"/>
      <c r="M54" s="349"/>
      <c r="N54" s="349"/>
      <c r="O54" s="349"/>
      <c r="P54" s="349"/>
    </row>
    <row r="55" spans="1:16" ht="15.75">
      <c r="A55" s="346"/>
      <c r="B55" s="170"/>
      <c r="C55" s="346"/>
      <c r="D55" s="347"/>
      <c r="E55" s="348"/>
      <c r="F55" s="348"/>
      <c r="G55" s="348"/>
      <c r="H55" s="348"/>
      <c r="I55" s="348"/>
      <c r="J55" s="348"/>
      <c r="K55" s="348"/>
      <c r="L55" s="349"/>
      <c r="M55" s="349"/>
      <c r="N55" s="349"/>
      <c r="O55" s="349"/>
      <c r="P55" s="349"/>
    </row>
    <row r="56" spans="1:16" ht="15.75">
      <c r="A56" s="353"/>
      <c r="B56" s="170"/>
      <c r="C56" s="353"/>
      <c r="D56" s="347"/>
      <c r="E56" s="12"/>
      <c r="F56" s="348"/>
      <c r="G56" s="12"/>
      <c r="H56" s="348"/>
      <c r="I56" s="12"/>
      <c r="J56" s="348"/>
      <c r="K56" s="12"/>
      <c r="L56" s="349"/>
      <c r="M56" s="349"/>
      <c r="N56" s="349"/>
      <c r="O56" s="349"/>
      <c r="P56" s="349"/>
    </row>
    <row r="57" spans="1:16" ht="15.75">
      <c r="A57" s="353"/>
      <c r="B57" s="170"/>
      <c r="C57" s="353"/>
      <c r="D57" s="347"/>
      <c r="E57" s="12"/>
      <c r="F57" s="348"/>
      <c r="G57" s="12"/>
      <c r="H57" s="348"/>
      <c r="I57" s="12"/>
      <c r="J57" s="348"/>
      <c r="K57" s="12"/>
      <c r="L57" s="349"/>
      <c r="M57" s="349"/>
      <c r="N57" s="349"/>
      <c r="O57" s="349"/>
      <c r="P57" s="349"/>
    </row>
    <row r="58" spans="1:16" ht="15.75">
      <c r="A58" s="353"/>
      <c r="B58" s="170"/>
      <c r="C58" s="353"/>
      <c r="D58" s="347"/>
      <c r="E58" s="12"/>
      <c r="F58" s="348"/>
      <c r="G58" s="12"/>
      <c r="H58" s="348"/>
      <c r="I58" s="12"/>
      <c r="J58" s="348"/>
      <c r="K58" s="12"/>
      <c r="L58" s="349"/>
      <c r="M58" s="349"/>
      <c r="N58" s="349"/>
      <c r="O58" s="349"/>
      <c r="P58" s="349"/>
    </row>
    <row r="59" spans="1:16" ht="15.75">
      <c r="A59" s="353"/>
      <c r="B59" s="170"/>
      <c r="C59" s="353"/>
      <c r="D59" s="347"/>
      <c r="E59" s="12"/>
      <c r="F59" s="348"/>
      <c r="G59" s="12"/>
      <c r="H59" s="348"/>
      <c r="I59" s="12"/>
      <c r="J59" s="348"/>
      <c r="K59" s="12"/>
      <c r="L59" s="349"/>
      <c r="M59" s="349"/>
      <c r="N59" s="349"/>
      <c r="O59" s="349"/>
      <c r="P59" s="349"/>
    </row>
    <row r="60" spans="1:16" ht="15.75">
      <c r="A60" s="353"/>
      <c r="B60" s="170"/>
      <c r="C60" s="353"/>
      <c r="D60" s="347"/>
      <c r="E60" s="12"/>
      <c r="F60" s="348"/>
      <c r="G60" s="12"/>
      <c r="H60" s="348"/>
      <c r="I60" s="12"/>
      <c r="J60" s="348"/>
      <c r="K60" s="12"/>
      <c r="L60" s="349"/>
      <c r="M60" s="349"/>
      <c r="N60" s="349"/>
      <c r="O60" s="349"/>
      <c r="P60" s="349"/>
    </row>
    <row r="61" spans="1:16" ht="15.75">
      <c r="A61" s="346"/>
      <c r="B61" s="170"/>
      <c r="C61" s="346"/>
      <c r="D61" s="347"/>
      <c r="E61" s="348"/>
      <c r="F61" s="348"/>
      <c r="G61" s="348"/>
      <c r="H61" s="348"/>
      <c r="I61" s="348"/>
      <c r="J61" s="348"/>
      <c r="K61" s="348"/>
      <c r="L61" s="349"/>
      <c r="M61" s="349"/>
      <c r="N61" s="349"/>
      <c r="O61" s="349"/>
      <c r="P61" s="349"/>
    </row>
    <row r="62" spans="1:16" ht="15.75">
      <c r="A62" s="353"/>
      <c r="B62" s="170"/>
      <c r="C62" s="353"/>
      <c r="D62" s="347"/>
      <c r="E62" s="12"/>
      <c r="F62" s="348"/>
      <c r="G62" s="12"/>
      <c r="H62" s="348"/>
      <c r="I62" s="12"/>
      <c r="J62" s="348"/>
      <c r="K62" s="12"/>
      <c r="L62" s="349"/>
      <c r="M62" s="349"/>
      <c r="N62" s="349"/>
      <c r="O62" s="349"/>
      <c r="P62" s="349"/>
    </row>
    <row r="63" spans="1:16" ht="15.75">
      <c r="A63" s="353"/>
      <c r="B63" s="170"/>
      <c r="C63" s="353"/>
      <c r="D63" s="347"/>
      <c r="E63" s="12"/>
      <c r="F63" s="348"/>
      <c r="G63" s="12"/>
      <c r="H63" s="348"/>
      <c r="I63" s="12"/>
      <c r="J63" s="348"/>
      <c r="K63" s="12"/>
      <c r="L63" s="349"/>
      <c r="M63" s="349"/>
      <c r="N63" s="349"/>
      <c r="O63" s="349"/>
      <c r="P63" s="349"/>
    </row>
    <row r="64" spans="1:16" ht="15.75">
      <c r="A64" s="353"/>
      <c r="B64" s="170"/>
      <c r="C64" s="353"/>
      <c r="D64" s="347"/>
      <c r="E64" s="12"/>
      <c r="F64" s="348"/>
      <c r="G64" s="12"/>
      <c r="H64" s="348"/>
      <c r="I64" s="12"/>
      <c r="J64" s="348"/>
      <c r="K64" s="12"/>
      <c r="L64" s="349"/>
      <c r="M64" s="349"/>
      <c r="N64" s="349"/>
      <c r="O64" s="349"/>
      <c r="P64" s="349"/>
    </row>
    <row r="65" spans="1:16" ht="15.75">
      <c r="A65" s="353"/>
      <c r="B65" s="170"/>
      <c r="C65" s="353"/>
      <c r="D65" s="347"/>
      <c r="E65" s="12"/>
      <c r="F65" s="348"/>
      <c r="G65" s="12"/>
      <c r="H65" s="348"/>
      <c r="I65" s="12"/>
      <c r="J65" s="348"/>
      <c r="K65" s="12"/>
      <c r="L65" s="349"/>
      <c r="M65" s="349"/>
      <c r="N65" s="349"/>
      <c r="O65" s="349"/>
      <c r="P65" s="349"/>
    </row>
    <row r="66" spans="1:16" ht="15.75">
      <c r="A66" s="353"/>
      <c r="B66" s="170"/>
      <c r="C66" s="353"/>
      <c r="D66" s="347"/>
      <c r="E66" s="12"/>
      <c r="F66" s="348"/>
      <c r="G66" s="12"/>
      <c r="H66" s="348"/>
      <c r="I66" s="12"/>
      <c r="J66" s="348"/>
      <c r="K66" s="12"/>
      <c r="L66" s="349"/>
      <c r="M66" s="349"/>
      <c r="N66" s="349"/>
      <c r="O66" s="349"/>
      <c r="P66" s="349"/>
    </row>
    <row r="67" spans="1:16" ht="15.75">
      <c r="A67" s="346"/>
      <c r="B67" s="170"/>
      <c r="C67" s="346"/>
      <c r="D67" s="347"/>
      <c r="E67" s="348"/>
      <c r="F67" s="348"/>
      <c r="G67" s="348"/>
      <c r="H67" s="348"/>
      <c r="I67" s="348"/>
      <c r="J67" s="348"/>
      <c r="K67" s="348"/>
      <c r="L67" s="349"/>
      <c r="M67" s="349"/>
      <c r="N67" s="349"/>
      <c r="O67" s="349"/>
      <c r="P67" s="349"/>
    </row>
    <row r="68" spans="1:16" ht="15.75">
      <c r="A68" s="353"/>
      <c r="B68" s="170"/>
      <c r="C68" s="353"/>
      <c r="D68" s="347"/>
      <c r="E68" s="12"/>
      <c r="F68" s="348"/>
      <c r="G68" s="12"/>
      <c r="H68" s="348"/>
      <c r="I68" s="12"/>
      <c r="J68" s="348"/>
      <c r="K68" s="12"/>
      <c r="L68" s="349"/>
      <c r="M68" s="349"/>
      <c r="N68" s="349"/>
      <c r="O68" s="349"/>
      <c r="P68" s="349"/>
    </row>
    <row r="69" spans="1:16" ht="15.75">
      <c r="A69" s="353"/>
      <c r="B69" s="170"/>
      <c r="C69" s="353"/>
      <c r="D69" s="347"/>
      <c r="E69" s="12"/>
      <c r="F69" s="348"/>
      <c r="G69" s="12"/>
      <c r="H69" s="348"/>
      <c r="I69" s="12"/>
      <c r="J69" s="348"/>
      <c r="K69" s="12"/>
      <c r="L69" s="349"/>
      <c r="M69" s="349"/>
      <c r="N69" s="349"/>
      <c r="O69" s="349"/>
      <c r="P69" s="349"/>
    </row>
    <row r="70" spans="1:16" ht="15.75">
      <c r="A70" s="353"/>
      <c r="B70" s="170"/>
      <c r="C70" s="353"/>
      <c r="D70" s="347"/>
      <c r="E70" s="12"/>
      <c r="F70" s="348"/>
      <c r="G70" s="12"/>
      <c r="H70" s="348"/>
      <c r="I70" s="12"/>
      <c r="J70" s="348"/>
      <c r="K70" s="12"/>
      <c r="L70" s="349"/>
      <c r="M70" s="349"/>
      <c r="N70" s="349"/>
      <c r="O70" s="349"/>
      <c r="P70" s="349"/>
    </row>
    <row r="71" spans="1:16" ht="15.75">
      <c r="A71" s="353"/>
      <c r="B71" s="170"/>
      <c r="C71" s="353"/>
      <c r="D71" s="347"/>
      <c r="E71" s="12"/>
      <c r="F71" s="348"/>
      <c r="G71" s="12"/>
      <c r="H71" s="348"/>
      <c r="I71" s="12"/>
      <c r="J71" s="348"/>
      <c r="K71" s="12"/>
      <c r="L71" s="349"/>
      <c r="M71" s="349"/>
      <c r="N71" s="349"/>
      <c r="O71" s="349"/>
      <c r="P71" s="349"/>
    </row>
    <row r="72" spans="1:16" ht="15.75">
      <c r="A72" s="353"/>
      <c r="B72" s="170"/>
      <c r="C72" s="353"/>
      <c r="D72" s="347"/>
      <c r="E72" s="12"/>
      <c r="F72" s="348"/>
      <c r="G72" s="12"/>
      <c r="H72" s="348"/>
      <c r="I72" s="12"/>
      <c r="J72" s="348"/>
      <c r="K72" s="12"/>
      <c r="L72" s="349"/>
      <c r="M72" s="349"/>
      <c r="N72" s="349"/>
      <c r="O72" s="349"/>
      <c r="P72" s="349"/>
    </row>
    <row r="73" spans="1:16" ht="15.75">
      <c r="A73" s="346"/>
      <c r="B73" s="170"/>
      <c r="C73" s="346"/>
      <c r="D73" s="347"/>
      <c r="E73" s="348"/>
      <c r="F73" s="348"/>
      <c r="G73" s="348"/>
      <c r="H73" s="348"/>
      <c r="I73" s="348"/>
      <c r="J73" s="348"/>
      <c r="K73" s="348"/>
      <c r="L73" s="349"/>
      <c r="M73" s="349"/>
      <c r="N73" s="349"/>
      <c r="O73" s="349"/>
      <c r="P73" s="349"/>
    </row>
    <row r="74" spans="1:16" ht="15.75">
      <c r="A74" s="353"/>
      <c r="B74" s="170"/>
      <c r="C74" s="353"/>
      <c r="D74" s="347"/>
      <c r="E74" s="12"/>
      <c r="F74" s="348"/>
      <c r="G74" s="12"/>
      <c r="H74" s="348"/>
      <c r="I74" s="12"/>
      <c r="J74" s="348"/>
      <c r="K74" s="12"/>
      <c r="L74" s="349"/>
      <c r="M74" s="349"/>
      <c r="N74" s="349"/>
      <c r="O74" s="349"/>
      <c r="P74" s="349"/>
    </row>
    <row r="75" spans="1:16" ht="15.75">
      <c r="A75" s="353"/>
      <c r="B75" s="170"/>
      <c r="C75" s="353"/>
      <c r="D75" s="347"/>
      <c r="E75" s="12"/>
      <c r="F75" s="348"/>
      <c r="G75" s="12"/>
      <c r="H75" s="348"/>
      <c r="I75" s="12"/>
      <c r="J75" s="348"/>
      <c r="K75" s="12"/>
      <c r="L75" s="349"/>
      <c r="M75" s="349"/>
      <c r="N75" s="349"/>
      <c r="O75" s="349"/>
      <c r="P75" s="349"/>
    </row>
    <row r="76" spans="1:16" ht="15.75">
      <c r="A76" s="353"/>
      <c r="B76" s="170"/>
      <c r="C76" s="353"/>
      <c r="D76" s="347"/>
      <c r="E76" s="12"/>
      <c r="F76" s="348"/>
      <c r="G76" s="12"/>
      <c r="H76" s="348"/>
      <c r="I76" s="12"/>
      <c r="J76" s="348"/>
      <c r="K76" s="12"/>
      <c r="L76" s="349"/>
      <c r="M76" s="349"/>
      <c r="N76" s="349"/>
      <c r="O76" s="349"/>
      <c r="P76" s="349"/>
    </row>
    <row r="77" spans="1:16" ht="15.75">
      <c r="A77" s="353"/>
      <c r="B77" s="170"/>
      <c r="C77" s="353"/>
      <c r="D77" s="347"/>
      <c r="E77" s="12"/>
      <c r="F77" s="348"/>
      <c r="G77" s="12"/>
      <c r="H77" s="348"/>
      <c r="I77" s="12"/>
      <c r="J77" s="348"/>
      <c r="K77" s="12"/>
      <c r="L77" s="349"/>
      <c r="M77" s="349"/>
      <c r="N77" s="349"/>
      <c r="O77" s="349"/>
      <c r="P77" s="349"/>
    </row>
    <row r="78" spans="1:16" ht="15.75">
      <c r="A78" s="353"/>
      <c r="B78" s="170"/>
      <c r="C78" s="353"/>
      <c r="D78" s="347"/>
      <c r="E78" s="12"/>
      <c r="F78" s="348"/>
      <c r="G78" s="12"/>
      <c r="H78" s="348"/>
      <c r="I78" s="12"/>
      <c r="J78" s="348"/>
      <c r="K78" s="12"/>
      <c r="L78" s="349"/>
      <c r="M78" s="349"/>
      <c r="N78" s="349"/>
      <c r="O78" s="349"/>
      <c r="P78" s="349"/>
    </row>
    <row r="79" spans="1:16" ht="15.75">
      <c r="A79" s="346"/>
      <c r="B79" s="170"/>
      <c r="C79" s="346"/>
      <c r="D79" s="347"/>
      <c r="E79" s="348"/>
      <c r="F79" s="348"/>
      <c r="G79" s="348"/>
      <c r="H79" s="348"/>
      <c r="I79" s="348"/>
      <c r="J79" s="348"/>
      <c r="K79" s="348"/>
      <c r="L79" s="349"/>
      <c r="M79" s="349"/>
      <c r="N79" s="349"/>
      <c r="O79" s="349"/>
      <c r="P79" s="349"/>
    </row>
    <row r="80" spans="1:16" ht="15.75">
      <c r="A80" s="353"/>
      <c r="B80" s="170"/>
      <c r="C80" s="353"/>
      <c r="D80" s="347"/>
      <c r="E80" s="12"/>
      <c r="F80" s="348"/>
      <c r="G80" s="12"/>
      <c r="H80" s="348"/>
      <c r="I80" s="12"/>
      <c r="J80" s="348"/>
      <c r="K80" s="12"/>
      <c r="L80" s="349"/>
      <c r="M80" s="349"/>
      <c r="N80" s="349"/>
      <c r="O80" s="349"/>
      <c r="P80" s="349"/>
    </row>
    <row r="81" spans="1:16" ht="15.75">
      <c r="A81" s="353"/>
      <c r="B81" s="170"/>
      <c r="C81" s="353"/>
      <c r="D81" s="347"/>
      <c r="E81" s="12"/>
      <c r="F81" s="348"/>
      <c r="G81" s="12"/>
      <c r="H81" s="348"/>
      <c r="I81" s="12"/>
      <c r="J81" s="348"/>
      <c r="K81" s="12"/>
      <c r="L81" s="349"/>
      <c r="M81" s="349"/>
      <c r="N81" s="349"/>
      <c r="O81" s="349"/>
      <c r="P81" s="349"/>
    </row>
    <row r="82" spans="1:16" ht="15.75">
      <c r="A82" s="353"/>
      <c r="B82" s="170"/>
      <c r="C82" s="353"/>
      <c r="D82" s="347"/>
      <c r="E82" s="12"/>
      <c r="F82" s="348"/>
      <c r="G82" s="12"/>
      <c r="H82" s="348"/>
      <c r="I82" s="12"/>
      <c r="J82" s="348"/>
      <c r="K82" s="12"/>
      <c r="L82" s="349"/>
      <c r="M82" s="349"/>
      <c r="N82" s="349"/>
      <c r="O82" s="349"/>
      <c r="P82" s="349"/>
    </row>
    <row r="83" spans="1:16" ht="15.75">
      <c r="A83" s="353"/>
      <c r="B83" s="170"/>
      <c r="C83" s="353"/>
      <c r="D83" s="347"/>
      <c r="E83" s="12"/>
      <c r="F83" s="348"/>
      <c r="G83" s="12"/>
      <c r="H83" s="348"/>
      <c r="I83" s="12"/>
      <c r="J83" s="348"/>
      <c r="K83" s="12"/>
      <c r="L83" s="349"/>
      <c r="M83" s="349"/>
      <c r="N83" s="349"/>
      <c r="O83" s="349"/>
      <c r="P83" s="349"/>
    </row>
    <row r="84" spans="1:16" ht="15.75">
      <c r="A84" s="353"/>
      <c r="B84" s="170"/>
      <c r="C84" s="353"/>
      <c r="D84" s="347"/>
      <c r="E84" s="12"/>
      <c r="F84" s="348"/>
      <c r="G84" s="12"/>
      <c r="H84" s="348"/>
      <c r="I84" s="12"/>
      <c r="J84" s="348"/>
      <c r="K84" s="12"/>
      <c r="L84" s="349"/>
      <c r="M84" s="349"/>
      <c r="N84" s="349"/>
      <c r="O84" s="349"/>
      <c r="P84" s="349"/>
    </row>
    <row r="85" spans="1:16" ht="15.75">
      <c r="A85" s="346"/>
      <c r="B85" s="170"/>
      <c r="C85" s="346"/>
      <c r="D85" s="347"/>
      <c r="E85" s="348"/>
      <c r="F85" s="348"/>
      <c r="G85" s="348"/>
      <c r="H85" s="348"/>
      <c r="I85" s="348"/>
      <c r="J85" s="348"/>
      <c r="K85" s="348"/>
      <c r="L85" s="349"/>
      <c r="M85" s="349"/>
      <c r="N85" s="349"/>
      <c r="O85" s="349"/>
      <c r="P85" s="349"/>
    </row>
    <row r="86" spans="1:16" ht="15.75">
      <c r="A86" s="353"/>
      <c r="B86" s="170"/>
      <c r="C86" s="353"/>
      <c r="D86" s="347"/>
      <c r="E86" s="12"/>
      <c r="F86" s="348"/>
      <c r="G86" s="12"/>
      <c r="H86" s="348"/>
      <c r="I86" s="12"/>
      <c r="J86" s="348"/>
      <c r="K86" s="12"/>
      <c r="L86" s="349"/>
      <c r="M86" s="349"/>
      <c r="N86" s="349"/>
      <c r="O86" s="349"/>
      <c r="P86" s="349"/>
    </row>
    <row r="87" spans="1:16" ht="15.75">
      <c r="A87" s="353"/>
      <c r="B87" s="170"/>
      <c r="C87" s="353"/>
      <c r="D87" s="347"/>
      <c r="E87" s="12"/>
      <c r="F87" s="348"/>
      <c r="G87" s="12"/>
      <c r="H87" s="348"/>
      <c r="I87" s="12"/>
      <c r="J87" s="348"/>
      <c r="K87" s="12"/>
      <c r="L87" s="349"/>
      <c r="M87" s="349"/>
      <c r="N87" s="349"/>
      <c r="O87" s="349"/>
      <c r="P87" s="349"/>
    </row>
    <row r="88" spans="1:16" ht="15.75">
      <c r="A88" s="353"/>
      <c r="B88" s="170"/>
      <c r="C88" s="353"/>
      <c r="D88" s="347"/>
      <c r="E88" s="12"/>
      <c r="F88" s="348"/>
      <c r="G88" s="12"/>
      <c r="H88" s="348"/>
      <c r="I88" s="12"/>
      <c r="J88" s="348"/>
      <c r="K88" s="12"/>
      <c r="L88" s="349"/>
      <c r="M88" s="349"/>
      <c r="N88" s="349"/>
      <c r="O88" s="349"/>
      <c r="P88" s="349"/>
    </row>
    <row r="89" spans="1:16" ht="15.75">
      <c r="A89" s="353"/>
      <c r="B89" s="170"/>
      <c r="C89" s="353"/>
      <c r="D89" s="347"/>
      <c r="E89" s="12"/>
      <c r="F89" s="348"/>
      <c r="G89" s="12"/>
      <c r="H89" s="348"/>
      <c r="I89" s="12"/>
      <c r="J89" s="348"/>
      <c r="K89" s="12"/>
      <c r="L89" s="349"/>
      <c r="M89" s="349"/>
      <c r="N89" s="349"/>
      <c r="O89" s="349"/>
      <c r="P89" s="349"/>
    </row>
    <row r="90" spans="1:16" ht="15.75">
      <c r="A90" s="353"/>
      <c r="B90" s="170"/>
      <c r="C90" s="353"/>
      <c r="D90" s="347"/>
      <c r="E90" s="12"/>
      <c r="F90" s="348"/>
      <c r="G90" s="12"/>
      <c r="H90" s="348"/>
      <c r="I90" s="12"/>
      <c r="J90" s="348"/>
      <c r="K90" s="12"/>
      <c r="L90" s="349"/>
      <c r="M90" s="349"/>
      <c r="N90" s="349"/>
      <c r="O90" s="349"/>
      <c r="P90" s="349"/>
    </row>
  </sheetData>
  <mergeCells count="6">
    <mergeCell ref="B26:O26"/>
    <mergeCell ref="A1:P1"/>
    <mergeCell ref="M3:P3"/>
    <mergeCell ref="B5:O5"/>
    <mergeCell ref="B12:O12"/>
    <mergeCell ref="B19:O19"/>
  </mergeCells>
  <printOptions/>
  <pageMargins left="0.7" right="0.7" top="0.787401575" bottom="0.787401575" header="0.3" footer="0.3"/>
  <pageSetup horizontalDpi="600" verticalDpi="600" orientation="portrait" paperSize="9" scale="74" r:id="rId1"/>
  <colBreaks count="1" manualBreakCount="1">
    <brk id="16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A40"/>
  <sheetViews>
    <sheetView zoomScalePageLayoutView="0" workbookViewId="0" topLeftCell="A1">
      <selection activeCell="A2" sqref="A1:IV16384"/>
    </sheetView>
  </sheetViews>
  <sheetFormatPr defaultColWidth="1.7109375" defaultRowHeight="15"/>
  <cols>
    <col min="1" max="1" width="4.7109375" style="82" customWidth="1"/>
    <col min="2" max="2" width="42.140625" style="82" customWidth="1"/>
    <col min="3" max="3" width="9.7109375" style="82" hidden="1" customWidth="1"/>
    <col min="4" max="4" width="5.7109375" style="87" customWidth="1"/>
    <col min="5" max="5" width="1.7109375" style="82" customWidth="1"/>
    <col min="6" max="6" width="5.7109375" style="88" customWidth="1"/>
    <col min="7" max="7" width="5.7109375" style="87" customWidth="1"/>
    <col min="8" max="8" width="1.7109375" style="82" customWidth="1"/>
    <col min="9" max="9" width="5.7109375" style="88" customWidth="1"/>
    <col min="10" max="10" width="5.7109375" style="89" customWidth="1"/>
    <col min="11" max="11" width="1.7109375" style="82" customWidth="1"/>
    <col min="12" max="12" width="5.7109375" style="88" customWidth="1"/>
    <col min="13" max="13" width="5.7109375" style="89" customWidth="1"/>
    <col min="14" max="14" width="1.7109375" style="82" customWidth="1"/>
    <col min="15" max="15" width="5.7109375" style="88" customWidth="1"/>
    <col min="16" max="17" width="8.7109375" style="89" customWidth="1"/>
    <col min="18" max="18" width="8.7109375" style="87" customWidth="1"/>
    <col min="19" max="19" width="8.8515625" style="89" customWidth="1"/>
    <col min="20" max="20" width="8.8515625" style="87" customWidth="1"/>
    <col min="21" max="21" width="5.28125" style="82" customWidth="1"/>
    <col min="22" max="22" width="13.7109375" style="82" customWidth="1"/>
    <col min="23" max="23" width="10.00390625" style="82" customWidth="1"/>
    <col min="24" max="24" width="7.00390625" style="82" customWidth="1"/>
    <col min="25" max="242" width="9.140625" style="85" customWidth="1"/>
    <col min="243" max="243" width="2.7109375" style="85" customWidth="1"/>
    <col min="244" max="244" width="17.57421875" style="85" bestFit="1" customWidth="1"/>
    <col min="245" max="245" width="0" style="85" hidden="1" customWidth="1"/>
    <col min="246" max="16384" width="1.7109375" style="85" customWidth="1"/>
  </cols>
  <sheetData>
    <row r="1" spans="1:24" s="63" customFormat="1" ht="36">
      <c r="A1" s="617" t="s">
        <v>91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17"/>
      <c r="X1" s="62"/>
    </row>
    <row r="2" spans="1:24" s="63" customFormat="1" ht="21">
      <c r="A2" s="102"/>
      <c r="B2" s="102"/>
      <c r="C2" s="102"/>
      <c r="D2" s="103"/>
      <c r="E2" s="102"/>
      <c r="F2" s="104"/>
      <c r="G2" s="103"/>
      <c r="H2" s="102"/>
      <c r="I2" s="104"/>
      <c r="J2" s="105"/>
      <c r="K2" s="102"/>
      <c r="L2" s="104"/>
      <c r="M2" s="105"/>
      <c r="N2" s="102"/>
      <c r="O2" s="104"/>
      <c r="P2" s="106"/>
      <c r="Q2" s="122"/>
      <c r="R2" s="103"/>
      <c r="S2" s="105"/>
      <c r="T2" s="103"/>
      <c r="U2" s="102"/>
      <c r="V2" s="102"/>
      <c r="W2" s="102"/>
      <c r="X2" s="62"/>
    </row>
    <row r="3" spans="1:27" s="62" customFormat="1" ht="21">
      <c r="A3" s="107"/>
      <c r="B3" s="108" t="s">
        <v>6</v>
      </c>
      <c r="C3" s="109" t="s">
        <v>0</v>
      </c>
      <c r="D3" s="110"/>
      <c r="E3" s="111">
        <v>1</v>
      </c>
      <c r="F3" s="112"/>
      <c r="G3" s="110"/>
      <c r="H3" s="111">
        <v>2</v>
      </c>
      <c r="I3" s="112"/>
      <c r="J3" s="110"/>
      <c r="K3" s="111">
        <v>3</v>
      </c>
      <c r="L3" s="112"/>
      <c r="M3" s="110"/>
      <c r="N3" s="111">
        <v>4</v>
      </c>
      <c r="O3" s="112"/>
      <c r="P3" s="113" t="s">
        <v>1</v>
      </c>
      <c r="Q3" s="113" t="s">
        <v>12</v>
      </c>
      <c r="R3" s="114" t="s">
        <v>2</v>
      </c>
      <c r="S3" s="619" t="s">
        <v>73</v>
      </c>
      <c r="T3" s="620"/>
      <c r="U3" s="618" t="s">
        <v>3</v>
      </c>
      <c r="V3" s="618"/>
      <c r="W3" s="115" t="s">
        <v>4</v>
      </c>
      <c r="X3" s="64"/>
      <c r="Y3" s="65"/>
      <c r="Z3" s="65"/>
      <c r="AA3" s="65"/>
    </row>
    <row r="4" spans="1:27" s="63" customFormat="1" ht="21">
      <c r="A4" s="101">
        <v>1</v>
      </c>
      <c r="B4" s="66" t="s">
        <v>74</v>
      </c>
      <c r="C4" s="67">
        <v>777644380</v>
      </c>
      <c r="D4" s="116"/>
      <c r="E4" s="117"/>
      <c r="F4" s="118"/>
      <c r="G4" s="68">
        <v>0</v>
      </c>
      <c r="H4" s="69" t="s">
        <v>5</v>
      </c>
      <c r="I4" s="70">
        <v>0</v>
      </c>
      <c r="J4" s="68">
        <v>0</v>
      </c>
      <c r="K4" s="69" t="s">
        <v>5</v>
      </c>
      <c r="L4" s="70">
        <v>0</v>
      </c>
      <c r="M4" s="68">
        <v>0</v>
      </c>
      <c r="N4" s="69" t="s">
        <v>5</v>
      </c>
      <c r="O4" s="70">
        <v>0</v>
      </c>
      <c r="P4" s="71">
        <f>IF(G4&gt;I4,1,0)+IF(J4&gt;L4,1,0)+IF(M4&gt;O4,1,0)</f>
        <v>0</v>
      </c>
      <c r="Q4" s="71">
        <f>IF(G4=I4,1,0)+IF(J4=L4,1,0)+IF(M4=O4,1,0)</f>
        <v>3</v>
      </c>
      <c r="R4" s="72">
        <f>IF(G4&lt;I4,1,0)+IF(J4&lt;L4,1,0)+IF(M4&lt;O4,1,0)</f>
        <v>0</v>
      </c>
      <c r="S4" s="73">
        <f>G4+J4+M4</f>
        <v>0</v>
      </c>
      <c r="T4" s="72">
        <f>I4+L4+O4</f>
        <v>0</v>
      </c>
      <c r="U4" s="621">
        <f>P4*3+Q4*1</f>
        <v>3</v>
      </c>
      <c r="V4" s="621"/>
      <c r="W4" s="74">
        <f>1+IF(U4&lt;U5,1,0)+IF(U4&lt;U6,1,0)+IF(U4&lt;U7,1,0)</f>
        <v>1</v>
      </c>
      <c r="X4" s="62"/>
      <c r="Y4" s="65"/>
      <c r="Z4" s="65"/>
      <c r="AA4" s="75"/>
    </row>
    <row r="5" spans="1:27" s="63" customFormat="1" ht="21">
      <c r="A5" s="101">
        <v>2</v>
      </c>
      <c r="B5" s="66" t="s">
        <v>75</v>
      </c>
      <c r="C5" s="67">
        <v>602693433</v>
      </c>
      <c r="D5" s="76">
        <f>I4</f>
        <v>0</v>
      </c>
      <c r="E5" s="77" t="s">
        <v>5</v>
      </c>
      <c r="F5" s="78">
        <f>G4</f>
        <v>0</v>
      </c>
      <c r="G5" s="119"/>
      <c r="H5" s="120"/>
      <c r="I5" s="121"/>
      <c r="J5" s="68">
        <v>0</v>
      </c>
      <c r="K5" s="69" t="s">
        <v>5</v>
      </c>
      <c r="L5" s="70">
        <v>0</v>
      </c>
      <c r="M5" s="68">
        <v>0</v>
      </c>
      <c r="N5" s="69" t="s">
        <v>5</v>
      </c>
      <c r="O5" s="70">
        <v>0</v>
      </c>
      <c r="P5" s="71">
        <f>IF(D5&gt;F5,1,0)+IF(J5&gt;L5,1,0)+IF(M5&gt;O5,1,0)</f>
        <v>0</v>
      </c>
      <c r="Q5" s="71">
        <f>IF(D5=F5,1,0)+IF(J5=L5,1,0)+IF(M5=O5,1,0)</f>
        <v>3</v>
      </c>
      <c r="R5" s="72">
        <f>IF(D5&lt;F5,1,0)+IF(J5&lt;L5,1,0)+IF(M5&lt;O5,1,0)</f>
        <v>0</v>
      </c>
      <c r="S5" s="73">
        <f>D5+J5+M5</f>
        <v>0</v>
      </c>
      <c r="T5" s="72">
        <f>F5+L5+O5</f>
        <v>0</v>
      </c>
      <c r="U5" s="621">
        <f>P5*3+Q5*1</f>
        <v>3</v>
      </c>
      <c r="V5" s="621"/>
      <c r="W5" s="74">
        <f>1+IF(U5&lt;U4,1,0)+IF(U5&lt;U6,1,0)+IF(U5&lt;U7,1,0)</f>
        <v>1</v>
      </c>
      <c r="X5" s="62"/>
      <c r="Y5" s="65"/>
      <c r="Z5" s="65"/>
      <c r="AA5" s="75"/>
    </row>
    <row r="6" spans="1:27" s="63" customFormat="1" ht="21">
      <c r="A6" s="101">
        <v>3</v>
      </c>
      <c r="B6" s="66" t="s">
        <v>76</v>
      </c>
      <c r="C6" s="67">
        <v>602235700</v>
      </c>
      <c r="D6" s="76">
        <f>L4</f>
        <v>0</v>
      </c>
      <c r="E6" s="77" t="s">
        <v>5</v>
      </c>
      <c r="F6" s="78">
        <f>J4</f>
        <v>0</v>
      </c>
      <c r="G6" s="76">
        <f>L5</f>
        <v>0</v>
      </c>
      <c r="H6" s="77" t="s">
        <v>5</v>
      </c>
      <c r="I6" s="78">
        <f>J5</f>
        <v>0</v>
      </c>
      <c r="J6" s="119"/>
      <c r="K6" s="120"/>
      <c r="L6" s="121"/>
      <c r="M6" s="68">
        <v>0</v>
      </c>
      <c r="N6" s="69" t="s">
        <v>5</v>
      </c>
      <c r="O6" s="70">
        <v>0</v>
      </c>
      <c r="P6" s="71">
        <f>IF(D6&gt;F6,1,0)+IF(G6&gt;I6,1,0)+IF(M6&gt;O6,1,0)</f>
        <v>0</v>
      </c>
      <c r="Q6" s="71">
        <f>IF(D6=F6,1,0)+IF(G6=I6,1,0)+IF(M6=O6,1,0)</f>
        <v>3</v>
      </c>
      <c r="R6" s="72">
        <f>IF(D6&lt;F6,1,0)+IF(G6&lt;I6,1,0)+IF(M6&lt;O6,1,0)</f>
        <v>0</v>
      </c>
      <c r="S6" s="73">
        <f>D6+G6+M6</f>
        <v>0</v>
      </c>
      <c r="T6" s="72">
        <f>F6+I6+O6</f>
        <v>0</v>
      </c>
      <c r="U6" s="621">
        <f>P6*3+Q6*1</f>
        <v>3</v>
      </c>
      <c r="V6" s="621"/>
      <c r="W6" s="74">
        <f>1+IF(U6&lt;U4,1,0)+IF(U6&lt;U5,1,0)+IF(U6&lt;U7,1,0)</f>
        <v>1</v>
      </c>
      <c r="X6" s="62"/>
      <c r="Y6" s="65"/>
      <c r="Z6" s="65"/>
      <c r="AA6" s="75"/>
    </row>
    <row r="7" spans="1:27" s="63" customFormat="1" ht="21">
      <c r="A7" s="101">
        <v>4</v>
      </c>
      <c r="B7" s="66" t="s">
        <v>77</v>
      </c>
      <c r="C7" s="67">
        <v>737215132</v>
      </c>
      <c r="D7" s="76">
        <f>O4</f>
        <v>0</v>
      </c>
      <c r="E7" s="77" t="s">
        <v>5</v>
      </c>
      <c r="F7" s="78">
        <f>M4</f>
        <v>0</v>
      </c>
      <c r="G7" s="76">
        <f>O5</f>
        <v>0</v>
      </c>
      <c r="H7" s="77" t="s">
        <v>5</v>
      </c>
      <c r="I7" s="78">
        <f>M5</f>
        <v>0</v>
      </c>
      <c r="J7" s="76">
        <f>O6</f>
        <v>0</v>
      </c>
      <c r="K7" s="77" t="s">
        <v>5</v>
      </c>
      <c r="L7" s="78">
        <f>M6</f>
        <v>0</v>
      </c>
      <c r="M7" s="119"/>
      <c r="N7" s="120"/>
      <c r="O7" s="121"/>
      <c r="P7" s="71">
        <f>IF(D7&gt;F7,1,0)+IF(G7&gt;I7,1,0)+IF(J7&gt;L7,1,0)</f>
        <v>0</v>
      </c>
      <c r="Q7" s="71">
        <f>IF(D7=F7,1,0)+IF(G7=I7,1,0)+IF(J7=L7,1,0)</f>
        <v>3</v>
      </c>
      <c r="R7" s="72">
        <f>IF(D7&lt;F7,1,0)+IF(G7&lt;I7,1,0)+IF(J7&lt;L7,1,0)</f>
        <v>0</v>
      </c>
      <c r="S7" s="73">
        <f>D7+G7+J7</f>
        <v>0</v>
      </c>
      <c r="T7" s="72">
        <f>F7+I7+L7</f>
        <v>0</v>
      </c>
      <c r="U7" s="621">
        <f>P7*3+Q7*1</f>
        <v>3</v>
      </c>
      <c r="V7" s="621"/>
      <c r="W7" s="74">
        <f>1+IF(U7&lt;U4,1,0)+IF(U7&lt;U5,1,0)+IF(U7&lt;U6,1,0)</f>
        <v>1</v>
      </c>
      <c r="X7" s="62"/>
      <c r="Y7" s="65"/>
      <c r="Z7" s="65"/>
      <c r="AA7" s="75"/>
    </row>
    <row r="8" spans="1:27" ht="20.25">
      <c r="A8" s="79"/>
      <c r="B8" s="79"/>
      <c r="C8" s="79"/>
      <c r="D8" s="80"/>
      <c r="E8" s="79"/>
      <c r="F8" s="80"/>
      <c r="G8" s="80"/>
      <c r="H8" s="79"/>
      <c r="I8" s="80"/>
      <c r="J8" s="80"/>
      <c r="K8" s="79"/>
      <c r="L8" s="80"/>
      <c r="M8" s="80"/>
      <c r="N8" s="79"/>
      <c r="O8" s="80"/>
      <c r="P8" s="81"/>
      <c r="Q8" s="91"/>
      <c r="R8" s="80"/>
      <c r="S8" s="81"/>
      <c r="T8" s="80"/>
      <c r="U8" s="624"/>
      <c r="V8" s="624"/>
      <c r="W8" s="79"/>
      <c r="Y8" s="83"/>
      <c r="Z8" s="83"/>
      <c r="AA8" s="84"/>
    </row>
    <row r="9" spans="1:27" s="2" customFormat="1" ht="15.75">
      <c r="A9" s="5"/>
      <c r="B9" s="92" t="s">
        <v>79</v>
      </c>
      <c r="C9" s="5"/>
      <c r="D9" s="6"/>
      <c r="E9" s="5"/>
      <c r="F9" s="6"/>
      <c r="G9" s="6"/>
      <c r="H9" s="5"/>
      <c r="I9" s="6"/>
      <c r="J9" s="6"/>
      <c r="K9" s="5"/>
      <c r="L9" s="6"/>
      <c r="M9" s="6"/>
      <c r="N9" s="5"/>
      <c r="O9" s="6"/>
      <c r="P9" s="93"/>
      <c r="Q9" s="93"/>
      <c r="R9" s="6"/>
      <c r="S9" s="93"/>
      <c r="T9" s="6"/>
      <c r="U9" s="7"/>
      <c r="V9" s="7"/>
      <c r="W9" s="5"/>
      <c r="X9" s="1"/>
      <c r="Y9" s="3"/>
      <c r="Z9" s="3"/>
      <c r="AA9" s="4"/>
    </row>
    <row r="10" spans="1:27" s="2" customFormat="1" ht="15.75">
      <c r="A10" s="5"/>
      <c r="B10" s="92" t="s">
        <v>78</v>
      </c>
      <c r="C10" s="5"/>
      <c r="D10" s="6"/>
      <c r="E10" s="5"/>
      <c r="F10" s="6"/>
      <c r="G10" s="6"/>
      <c r="H10" s="5"/>
      <c r="I10" s="6"/>
      <c r="J10" s="6"/>
      <c r="K10" s="5"/>
      <c r="L10" s="6"/>
      <c r="M10" s="6"/>
      <c r="N10" s="5"/>
      <c r="O10" s="6"/>
      <c r="P10" s="93"/>
      <c r="Q10" s="93"/>
      <c r="R10" s="6"/>
      <c r="S10" s="93"/>
      <c r="T10" s="6"/>
      <c r="U10" s="7"/>
      <c r="V10" s="7"/>
      <c r="W10" s="5"/>
      <c r="X10" s="1"/>
      <c r="Y10" s="3"/>
      <c r="Z10" s="3"/>
      <c r="AA10" s="4"/>
    </row>
    <row r="11" spans="1:27" s="2" customFormat="1" ht="15.75">
      <c r="A11" s="5"/>
      <c r="B11" s="5"/>
      <c r="C11" s="5"/>
      <c r="D11" s="6"/>
      <c r="E11" s="5"/>
      <c r="F11" s="6"/>
      <c r="G11" s="6"/>
      <c r="H11" s="5"/>
      <c r="I11" s="6"/>
      <c r="J11" s="6"/>
      <c r="K11" s="5"/>
      <c r="L11" s="6"/>
      <c r="M11" s="6"/>
      <c r="N11" s="5"/>
      <c r="O11" s="6"/>
      <c r="P11" s="93"/>
      <c r="Q11" s="93"/>
      <c r="R11" s="6"/>
      <c r="S11" s="93"/>
      <c r="T11" s="6"/>
      <c r="U11" s="7"/>
      <c r="V11" s="7"/>
      <c r="W11" s="5"/>
      <c r="X11" s="1"/>
      <c r="Y11" s="3"/>
      <c r="Z11" s="3"/>
      <c r="AA11" s="4"/>
    </row>
    <row r="12" spans="1:27" s="98" customFormat="1" ht="20.25">
      <c r="A12" s="94"/>
      <c r="B12" s="627" t="s">
        <v>13</v>
      </c>
      <c r="C12" s="627"/>
      <c r="D12" s="627"/>
      <c r="E12" s="627"/>
      <c r="F12" s="627"/>
      <c r="G12" s="627"/>
      <c r="H12" s="627"/>
      <c r="I12" s="627"/>
      <c r="J12" s="627"/>
      <c r="K12" s="627"/>
      <c r="L12" s="627"/>
      <c r="M12" s="627"/>
      <c r="N12" s="627"/>
      <c r="O12" s="627"/>
      <c r="P12" s="627"/>
      <c r="Q12" s="627"/>
      <c r="R12" s="627"/>
      <c r="S12" s="627"/>
      <c r="T12" s="627"/>
      <c r="U12" s="627"/>
      <c r="V12" s="627"/>
      <c r="W12" s="627"/>
      <c r="X12" s="95"/>
      <c r="Y12" s="96"/>
      <c r="Z12" s="96"/>
      <c r="AA12" s="97"/>
    </row>
    <row r="13" spans="1:23" s="98" customFormat="1" ht="18">
      <c r="A13" s="99"/>
      <c r="B13" s="622" t="s">
        <v>14</v>
      </c>
      <c r="C13" s="622"/>
      <c r="D13" s="622"/>
      <c r="E13" s="622"/>
      <c r="F13" s="622"/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622"/>
      <c r="R13" s="622"/>
      <c r="S13" s="622"/>
      <c r="T13" s="622"/>
      <c r="U13" s="622"/>
      <c r="V13" s="622"/>
      <c r="W13" s="622"/>
    </row>
    <row r="14" spans="1:23" s="98" customFormat="1" ht="18">
      <c r="A14" s="99"/>
      <c r="B14" s="622"/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</row>
    <row r="15" spans="1:23" s="98" customFormat="1" ht="18">
      <c r="A15" s="99"/>
      <c r="B15" s="622"/>
      <c r="C15" s="622"/>
      <c r="D15" s="622"/>
      <c r="E15" s="622"/>
      <c r="F15" s="622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</row>
    <row r="16" spans="1:23" s="98" customFormat="1" ht="18">
      <c r="A16" s="99"/>
      <c r="B16" s="622"/>
      <c r="C16" s="622"/>
      <c r="D16" s="622"/>
      <c r="E16" s="622"/>
      <c r="F16" s="622"/>
      <c r="G16" s="622"/>
      <c r="H16" s="622"/>
      <c r="I16" s="622"/>
      <c r="J16" s="622"/>
      <c r="K16" s="622"/>
      <c r="L16" s="622"/>
      <c r="M16" s="622"/>
      <c r="N16" s="622"/>
      <c r="O16" s="622"/>
      <c r="P16" s="622"/>
      <c r="Q16" s="622"/>
      <c r="R16" s="622"/>
      <c r="S16" s="622"/>
      <c r="T16" s="622"/>
      <c r="U16" s="622"/>
      <c r="V16" s="622"/>
      <c r="W16" s="622"/>
    </row>
    <row r="17" spans="1:24" s="98" customFormat="1" ht="18">
      <c r="A17" s="95"/>
      <c r="B17" s="623" t="s">
        <v>15</v>
      </c>
      <c r="C17" s="623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23"/>
      <c r="O17" s="623"/>
      <c r="P17" s="623"/>
      <c r="Q17" s="623"/>
      <c r="R17" s="623"/>
      <c r="S17" s="623"/>
      <c r="T17" s="623"/>
      <c r="U17" s="623"/>
      <c r="V17" s="623"/>
      <c r="W17" s="623"/>
      <c r="X17" s="95"/>
    </row>
    <row r="18" spans="1:24" s="98" customFormat="1" ht="18">
      <c r="A18" s="95"/>
      <c r="B18" s="623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623"/>
      <c r="N18" s="623"/>
      <c r="O18" s="623"/>
      <c r="P18" s="623"/>
      <c r="Q18" s="623"/>
      <c r="R18" s="623"/>
      <c r="S18" s="623"/>
      <c r="T18" s="623"/>
      <c r="U18" s="623"/>
      <c r="V18" s="623"/>
      <c r="W18" s="623"/>
      <c r="X18" s="95"/>
    </row>
    <row r="19" spans="1:24" s="98" customFormat="1" ht="18">
      <c r="A19" s="95"/>
      <c r="B19" s="623"/>
      <c r="C19" s="623"/>
      <c r="D19" s="623"/>
      <c r="E19" s="623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3"/>
      <c r="Q19" s="623"/>
      <c r="R19" s="623"/>
      <c r="S19" s="623"/>
      <c r="T19" s="623"/>
      <c r="U19" s="623"/>
      <c r="V19" s="623"/>
      <c r="W19" s="623"/>
      <c r="X19" s="95"/>
    </row>
    <row r="20" spans="1:24" s="98" customFormat="1" ht="18">
      <c r="A20" s="95"/>
      <c r="B20" s="623"/>
      <c r="C20" s="623"/>
      <c r="D20" s="623"/>
      <c r="E20" s="623"/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3"/>
      <c r="Q20" s="623"/>
      <c r="R20" s="623"/>
      <c r="S20" s="623"/>
      <c r="T20" s="623"/>
      <c r="U20" s="623"/>
      <c r="V20" s="623"/>
      <c r="W20" s="623"/>
      <c r="X20" s="95"/>
    </row>
    <row r="21" spans="1:24" s="98" customFormat="1" ht="18">
      <c r="A21" s="95"/>
      <c r="B21" s="625" t="s">
        <v>16</v>
      </c>
      <c r="C21" s="625"/>
      <c r="D21" s="625"/>
      <c r="E21" s="625"/>
      <c r="F21" s="625"/>
      <c r="G21" s="625"/>
      <c r="H21" s="625"/>
      <c r="I21" s="625"/>
      <c r="J21" s="625"/>
      <c r="K21" s="625"/>
      <c r="L21" s="625"/>
      <c r="M21" s="625"/>
      <c r="N21" s="625"/>
      <c r="O21" s="625"/>
      <c r="P21" s="625"/>
      <c r="Q21" s="625"/>
      <c r="R21" s="625"/>
      <c r="S21" s="625"/>
      <c r="T21" s="625"/>
      <c r="U21" s="625"/>
      <c r="V21" s="625"/>
      <c r="W21" s="625"/>
      <c r="X21" s="95"/>
    </row>
    <row r="22" spans="1:24" s="98" customFormat="1" ht="18">
      <c r="A22" s="95"/>
      <c r="B22" s="625"/>
      <c r="C22" s="625"/>
      <c r="D22" s="625"/>
      <c r="E22" s="625"/>
      <c r="F22" s="625"/>
      <c r="G22" s="625"/>
      <c r="H22" s="625"/>
      <c r="I22" s="625"/>
      <c r="J22" s="625"/>
      <c r="K22" s="625"/>
      <c r="L22" s="625"/>
      <c r="M22" s="625"/>
      <c r="N22" s="625"/>
      <c r="O22" s="625"/>
      <c r="P22" s="625"/>
      <c r="Q22" s="625"/>
      <c r="R22" s="625"/>
      <c r="S22" s="625"/>
      <c r="T22" s="625"/>
      <c r="U22" s="625"/>
      <c r="V22" s="625"/>
      <c r="W22" s="625"/>
      <c r="X22" s="95"/>
    </row>
    <row r="23" spans="1:24" s="98" customFormat="1" ht="18">
      <c r="A23" s="95"/>
      <c r="B23" s="625"/>
      <c r="C23" s="625"/>
      <c r="D23" s="625"/>
      <c r="E23" s="625"/>
      <c r="F23" s="625"/>
      <c r="G23" s="625"/>
      <c r="H23" s="625"/>
      <c r="I23" s="625"/>
      <c r="J23" s="625"/>
      <c r="K23" s="625"/>
      <c r="L23" s="625"/>
      <c r="M23" s="625"/>
      <c r="N23" s="625"/>
      <c r="O23" s="625"/>
      <c r="P23" s="625"/>
      <c r="Q23" s="625"/>
      <c r="R23" s="625"/>
      <c r="S23" s="625"/>
      <c r="T23" s="625"/>
      <c r="U23" s="625"/>
      <c r="V23" s="625"/>
      <c r="W23" s="625"/>
      <c r="X23" s="95"/>
    </row>
    <row r="24" spans="2:23" ht="20.25">
      <c r="B24" s="626"/>
      <c r="C24" s="626"/>
      <c r="D24" s="626"/>
      <c r="E24" s="626"/>
      <c r="F24" s="626"/>
      <c r="G24" s="626"/>
      <c r="H24" s="626"/>
      <c r="I24" s="626"/>
      <c r="J24" s="626"/>
      <c r="K24" s="626"/>
      <c r="L24" s="626"/>
      <c r="M24" s="626"/>
      <c r="N24" s="626"/>
      <c r="O24" s="626"/>
      <c r="P24" s="626"/>
      <c r="Q24" s="626"/>
      <c r="R24" s="626"/>
      <c r="S24" s="626"/>
      <c r="T24" s="626"/>
      <c r="U24" s="626"/>
      <c r="V24" s="626"/>
      <c r="W24" s="626"/>
    </row>
    <row r="25" spans="2:17" ht="20.25">
      <c r="B25" s="100" t="s">
        <v>80</v>
      </c>
      <c r="L25" s="88" t="s">
        <v>81</v>
      </c>
      <c r="P25" s="90"/>
      <c r="Q25" s="90"/>
    </row>
    <row r="26" spans="16:17" ht="20.25">
      <c r="P26" s="90"/>
      <c r="Q26" s="90"/>
    </row>
    <row r="27" spans="16:17" ht="20.25">
      <c r="P27" s="90"/>
      <c r="Q27" s="90"/>
    </row>
    <row r="28" spans="16:17" ht="20.25">
      <c r="P28" s="90"/>
      <c r="Q28" s="90"/>
    </row>
    <row r="29" spans="16:17" ht="20.25">
      <c r="P29" s="90"/>
      <c r="Q29" s="90"/>
    </row>
    <row r="30" spans="16:17" ht="20.25">
      <c r="P30" s="90"/>
      <c r="Q30" s="90"/>
    </row>
    <row r="31" spans="16:17" ht="20.25">
      <c r="P31" s="90"/>
      <c r="Q31" s="90"/>
    </row>
    <row r="32" spans="16:17" ht="20.25">
      <c r="P32" s="90"/>
      <c r="Q32" s="90"/>
    </row>
    <row r="33" spans="16:17" ht="20.25">
      <c r="P33" s="90"/>
      <c r="Q33" s="90"/>
    </row>
    <row r="34" spans="16:17" ht="20.25">
      <c r="P34" s="90"/>
      <c r="Q34" s="90"/>
    </row>
    <row r="35" spans="16:17" ht="20.25">
      <c r="P35" s="90"/>
      <c r="Q35" s="90"/>
    </row>
    <row r="36" spans="16:17" ht="20.25">
      <c r="P36" s="90"/>
      <c r="Q36" s="90"/>
    </row>
    <row r="37" spans="16:17" ht="20.25">
      <c r="P37" s="90"/>
      <c r="Q37" s="90"/>
    </row>
    <row r="38" spans="16:17" ht="20.25">
      <c r="P38" s="90"/>
      <c r="Q38" s="90"/>
    </row>
    <row r="39" spans="16:17" ht="20.25">
      <c r="P39" s="90"/>
      <c r="Q39" s="90"/>
    </row>
    <row r="40" spans="16:17" ht="20.25">
      <c r="P40" s="90"/>
      <c r="Q40" s="90"/>
    </row>
  </sheetData>
  <sheetProtection/>
  <protectedRanges>
    <protectedRange sqref="G4 I4 J4:J5 L4:L5 M4:M6 O4:O6 B4:B7 B12:W26 W4:W7" name="Oblast1_1_1"/>
  </protectedRanges>
  <mergeCells count="21">
    <mergeCell ref="A1:W1"/>
    <mergeCell ref="S3:T3"/>
    <mergeCell ref="U3:V3"/>
    <mergeCell ref="U4:V4"/>
    <mergeCell ref="U5:V5"/>
    <mergeCell ref="B23:W23"/>
    <mergeCell ref="U7:V7"/>
    <mergeCell ref="B20:W20"/>
    <mergeCell ref="B13:W13"/>
    <mergeCell ref="B14:W14"/>
    <mergeCell ref="B15:W15"/>
    <mergeCell ref="B24:W24"/>
    <mergeCell ref="B16:W16"/>
    <mergeCell ref="B17:W17"/>
    <mergeCell ref="B18:W18"/>
    <mergeCell ref="B19:W19"/>
    <mergeCell ref="U6:V6"/>
    <mergeCell ref="B21:W21"/>
    <mergeCell ref="U8:V8"/>
    <mergeCell ref="B12:W12"/>
    <mergeCell ref="B22:W2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A40"/>
  <sheetViews>
    <sheetView zoomScalePageLayoutView="0" workbookViewId="0" topLeftCell="A1">
      <selection activeCell="A1" sqref="A1:IV16384"/>
    </sheetView>
  </sheetViews>
  <sheetFormatPr defaultColWidth="1.7109375" defaultRowHeight="15"/>
  <cols>
    <col min="1" max="1" width="4.7109375" style="82" customWidth="1"/>
    <col min="2" max="2" width="42.140625" style="82" customWidth="1"/>
    <col min="3" max="3" width="9.7109375" style="82" hidden="1" customWidth="1"/>
    <col min="4" max="4" width="5.7109375" style="87" customWidth="1"/>
    <col min="5" max="5" width="1.7109375" style="82" customWidth="1"/>
    <col min="6" max="6" width="5.7109375" style="88" customWidth="1"/>
    <col min="7" max="7" width="5.7109375" style="87" customWidth="1"/>
    <col min="8" max="8" width="1.7109375" style="82" customWidth="1"/>
    <col min="9" max="9" width="5.7109375" style="88" customWidth="1"/>
    <col min="10" max="10" width="5.7109375" style="89" customWidth="1"/>
    <col min="11" max="11" width="1.7109375" style="82" customWidth="1"/>
    <col min="12" max="12" width="5.7109375" style="88" customWidth="1"/>
    <col min="13" max="13" width="5.7109375" style="89" customWidth="1"/>
    <col min="14" max="14" width="1.7109375" style="82" customWidth="1"/>
    <col min="15" max="15" width="5.7109375" style="88" customWidth="1"/>
    <col min="16" max="17" width="8.7109375" style="89" customWidth="1"/>
    <col min="18" max="18" width="8.7109375" style="87" customWidth="1"/>
    <col min="19" max="19" width="8.8515625" style="89" customWidth="1"/>
    <col min="20" max="20" width="8.8515625" style="87" customWidth="1"/>
    <col min="21" max="21" width="5.28125" style="82" customWidth="1"/>
    <col min="22" max="22" width="13.7109375" style="82" customWidth="1"/>
    <col min="23" max="23" width="10.00390625" style="82" customWidth="1"/>
    <col min="24" max="24" width="7.00390625" style="82" customWidth="1"/>
    <col min="25" max="242" width="9.140625" style="85" customWidth="1"/>
    <col min="243" max="243" width="2.7109375" style="85" customWidth="1"/>
    <col min="244" max="244" width="17.57421875" style="85" bestFit="1" customWidth="1"/>
    <col min="245" max="245" width="0" style="85" hidden="1" customWidth="1"/>
    <col min="246" max="16384" width="1.7109375" style="85" customWidth="1"/>
  </cols>
  <sheetData>
    <row r="1" spans="1:24" s="63" customFormat="1" ht="36">
      <c r="A1" s="617" t="s">
        <v>92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17"/>
      <c r="X1" s="62"/>
    </row>
    <row r="2" spans="1:24" s="63" customFormat="1" ht="21">
      <c r="A2" s="102"/>
      <c r="B2" s="102"/>
      <c r="C2" s="102"/>
      <c r="D2" s="103"/>
      <c r="E2" s="102"/>
      <c r="F2" s="104"/>
      <c r="G2" s="103"/>
      <c r="H2" s="102"/>
      <c r="I2" s="104"/>
      <c r="J2" s="105"/>
      <c r="K2" s="102"/>
      <c r="L2" s="104"/>
      <c r="M2" s="105"/>
      <c r="N2" s="102"/>
      <c r="O2" s="104"/>
      <c r="P2" s="106"/>
      <c r="Q2" s="122"/>
      <c r="R2" s="103"/>
      <c r="S2" s="105"/>
      <c r="T2" s="103"/>
      <c r="U2" s="102"/>
      <c r="V2" s="102"/>
      <c r="W2" s="102"/>
      <c r="X2" s="62"/>
    </row>
    <row r="3" spans="1:27" s="62" customFormat="1" ht="21">
      <c r="A3" s="107"/>
      <c r="B3" s="108" t="s">
        <v>6</v>
      </c>
      <c r="C3" s="109" t="s">
        <v>0</v>
      </c>
      <c r="D3" s="110"/>
      <c r="E3" s="111">
        <v>1</v>
      </c>
      <c r="F3" s="112"/>
      <c r="G3" s="110"/>
      <c r="H3" s="111">
        <v>2</v>
      </c>
      <c r="I3" s="112"/>
      <c r="J3" s="110"/>
      <c r="K3" s="111">
        <v>3</v>
      </c>
      <c r="L3" s="112"/>
      <c r="M3" s="110"/>
      <c r="N3" s="111">
        <v>4</v>
      </c>
      <c r="O3" s="112"/>
      <c r="P3" s="113" t="s">
        <v>1</v>
      </c>
      <c r="Q3" s="113" t="s">
        <v>12</v>
      </c>
      <c r="R3" s="114" t="s">
        <v>2</v>
      </c>
      <c r="S3" s="619" t="s">
        <v>73</v>
      </c>
      <c r="T3" s="620"/>
      <c r="U3" s="618" t="s">
        <v>3</v>
      </c>
      <c r="V3" s="618"/>
      <c r="W3" s="115" t="s">
        <v>4</v>
      </c>
      <c r="X3" s="64"/>
      <c r="Y3" s="65"/>
      <c r="Z3" s="65"/>
      <c r="AA3" s="65"/>
    </row>
    <row r="4" spans="1:27" s="63" customFormat="1" ht="21">
      <c r="A4" s="101">
        <v>1</v>
      </c>
      <c r="B4" s="66" t="s">
        <v>74</v>
      </c>
      <c r="C4" s="67">
        <v>777644380</v>
      </c>
      <c r="D4" s="116"/>
      <c r="E4" s="117"/>
      <c r="F4" s="118"/>
      <c r="G4" s="68">
        <v>0</v>
      </c>
      <c r="H4" s="69" t="s">
        <v>5</v>
      </c>
      <c r="I4" s="70">
        <v>0</v>
      </c>
      <c r="J4" s="68">
        <v>0</v>
      </c>
      <c r="K4" s="69" t="s">
        <v>5</v>
      </c>
      <c r="L4" s="70">
        <v>0</v>
      </c>
      <c r="M4" s="68">
        <v>0</v>
      </c>
      <c r="N4" s="69" t="s">
        <v>5</v>
      </c>
      <c r="O4" s="70">
        <v>0</v>
      </c>
      <c r="P4" s="71">
        <f>IF(G4&gt;I4,1,0)+IF(J4&gt;L4,1,0)+IF(M4&gt;O4,1,0)</f>
        <v>0</v>
      </c>
      <c r="Q4" s="71">
        <f>IF(G4=I4,1,0)+IF(J4=L4,1,0)+IF(M4=O4,1,0)</f>
        <v>3</v>
      </c>
      <c r="R4" s="72">
        <f>IF(G4&lt;I4,1,0)+IF(J4&lt;L4,1,0)+IF(M4&lt;O4,1,0)</f>
        <v>0</v>
      </c>
      <c r="S4" s="73">
        <f>G4+J4+M4</f>
        <v>0</v>
      </c>
      <c r="T4" s="72">
        <f>I4+L4+O4</f>
        <v>0</v>
      </c>
      <c r="U4" s="621">
        <f>P4*3+Q4*1</f>
        <v>3</v>
      </c>
      <c r="V4" s="621"/>
      <c r="W4" s="74">
        <f>1+IF(U4&lt;U5,1,0)+IF(U4&lt;U6,1,0)+IF(U4&lt;U7,1,0)</f>
        <v>1</v>
      </c>
      <c r="X4" s="62"/>
      <c r="Y4" s="65"/>
      <c r="Z4" s="65"/>
      <c r="AA4" s="75"/>
    </row>
    <row r="5" spans="1:27" s="63" customFormat="1" ht="21">
      <c r="A5" s="101">
        <v>2</v>
      </c>
      <c r="B5" s="66" t="s">
        <v>75</v>
      </c>
      <c r="C5" s="67">
        <v>602693433</v>
      </c>
      <c r="D5" s="76">
        <f>I4</f>
        <v>0</v>
      </c>
      <c r="E5" s="77" t="s">
        <v>5</v>
      </c>
      <c r="F5" s="78">
        <f>G4</f>
        <v>0</v>
      </c>
      <c r="G5" s="119"/>
      <c r="H5" s="120"/>
      <c r="I5" s="121"/>
      <c r="J5" s="68">
        <v>0</v>
      </c>
      <c r="K5" s="69" t="s">
        <v>5</v>
      </c>
      <c r="L5" s="70">
        <v>0</v>
      </c>
      <c r="M5" s="68">
        <v>0</v>
      </c>
      <c r="N5" s="69" t="s">
        <v>5</v>
      </c>
      <c r="O5" s="70">
        <v>0</v>
      </c>
      <c r="P5" s="71">
        <f>IF(D5&gt;F5,1,0)+IF(J5&gt;L5,1,0)+IF(M5&gt;O5,1,0)</f>
        <v>0</v>
      </c>
      <c r="Q5" s="71">
        <f>IF(D5=F5,1,0)+IF(J5=L5,1,0)+IF(M5=O5,1,0)</f>
        <v>3</v>
      </c>
      <c r="R5" s="72">
        <f>IF(D5&lt;F5,1,0)+IF(J5&lt;L5,1,0)+IF(M5&lt;O5,1,0)</f>
        <v>0</v>
      </c>
      <c r="S5" s="73">
        <f>D5+J5+M5</f>
        <v>0</v>
      </c>
      <c r="T5" s="72">
        <f>F5+L5+O5</f>
        <v>0</v>
      </c>
      <c r="U5" s="621">
        <f>P5*3+Q5*1</f>
        <v>3</v>
      </c>
      <c r="V5" s="621"/>
      <c r="W5" s="74">
        <f>1+IF(U5&lt;U4,1,0)+IF(U5&lt;U6,1,0)+IF(U5&lt;U7,1,0)</f>
        <v>1</v>
      </c>
      <c r="X5" s="62"/>
      <c r="Y5" s="65"/>
      <c r="Z5" s="65"/>
      <c r="AA5" s="75"/>
    </row>
    <row r="6" spans="1:27" s="63" customFormat="1" ht="21">
      <c r="A6" s="101">
        <v>3</v>
      </c>
      <c r="B6" s="66" t="s">
        <v>76</v>
      </c>
      <c r="C6" s="67">
        <v>602235700</v>
      </c>
      <c r="D6" s="76">
        <f>L4</f>
        <v>0</v>
      </c>
      <c r="E6" s="77" t="s">
        <v>5</v>
      </c>
      <c r="F6" s="78">
        <f>J4</f>
        <v>0</v>
      </c>
      <c r="G6" s="76">
        <f>L5</f>
        <v>0</v>
      </c>
      <c r="H6" s="77" t="s">
        <v>5</v>
      </c>
      <c r="I6" s="78">
        <f>J5</f>
        <v>0</v>
      </c>
      <c r="J6" s="119"/>
      <c r="K6" s="120"/>
      <c r="L6" s="121"/>
      <c r="M6" s="68">
        <v>0</v>
      </c>
      <c r="N6" s="69" t="s">
        <v>5</v>
      </c>
      <c r="O6" s="70">
        <v>0</v>
      </c>
      <c r="P6" s="71">
        <f>IF(D6&gt;F6,1,0)+IF(G6&gt;I6,1,0)+IF(M6&gt;O6,1,0)</f>
        <v>0</v>
      </c>
      <c r="Q6" s="71">
        <f>IF(D6=F6,1,0)+IF(G6=I6,1,0)+IF(M6=O6,1,0)</f>
        <v>3</v>
      </c>
      <c r="R6" s="72">
        <f>IF(D6&lt;F6,1,0)+IF(G6&lt;I6,1,0)+IF(M6&lt;O6,1,0)</f>
        <v>0</v>
      </c>
      <c r="S6" s="73">
        <f>D6+G6+M6</f>
        <v>0</v>
      </c>
      <c r="T6" s="72">
        <f>F6+I6+O6</f>
        <v>0</v>
      </c>
      <c r="U6" s="621">
        <f>P6*3+Q6*1</f>
        <v>3</v>
      </c>
      <c r="V6" s="621"/>
      <c r="W6" s="74">
        <f>1+IF(U6&lt;U4,1,0)+IF(U6&lt;U5,1,0)+IF(U6&lt;U7,1,0)</f>
        <v>1</v>
      </c>
      <c r="X6" s="62"/>
      <c r="Y6" s="65"/>
      <c r="Z6" s="65"/>
      <c r="AA6" s="75"/>
    </row>
    <row r="7" spans="1:27" s="63" customFormat="1" ht="21">
      <c r="A7" s="101">
        <v>4</v>
      </c>
      <c r="B7" s="66" t="s">
        <v>77</v>
      </c>
      <c r="C7" s="67">
        <v>737215132</v>
      </c>
      <c r="D7" s="76">
        <f>O4</f>
        <v>0</v>
      </c>
      <c r="E7" s="77" t="s">
        <v>5</v>
      </c>
      <c r="F7" s="78">
        <f>M4</f>
        <v>0</v>
      </c>
      <c r="G7" s="76">
        <f>O5</f>
        <v>0</v>
      </c>
      <c r="H7" s="77" t="s">
        <v>5</v>
      </c>
      <c r="I7" s="78">
        <f>M5</f>
        <v>0</v>
      </c>
      <c r="J7" s="76">
        <f>O6</f>
        <v>0</v>
      </c>
      <c r="K7" s="77" t="s">
        <v>5</v>
      </c>
      <c r="L7" s="78">
        <f>M6</f>
        <v>0</v>
      </c>
      <c r="M7" s="119"/>
      <c r="N7" s="120"/>
      <c r="O7" s="121"/>
      <c r="P7" s="71">
        <f>IF(D7&gt;F7,1,0)+IF(G7&gt;I7,1,0)+IF(J7&gt;L7,1,0)</f>
        <v>0</v>
      </c>
      <c r="Q7" s="71">
        <f>IF(D7=F7,1,0)+IF(G7=I7,1,0)+IF(J7=L7,1,0)</f>
        <v>3</v>
      </c>
      <c r="R7" s="72">
        <f>IF(D7&lt;F7,1,0)+IF(G7&lt;I7,1,0)+IF(J7&lt;L7,1,0)</f>
        <v>0</v>
      </c>
      <c r="S7" s="73">
        <f>D7+G7+J7</f>
        <v>0</v>
      </c>
      <c r="T7" s="72">
        <f>F7+I7+L7</f>
        <v>0</v>
      </c>
      <c r="U7" s="621">
        <f>P7*3+Q7*1</f>
        <v>3</v>
      </c>
      <c r="V7" s="621"/>
      <c r="W7" s="74">
        <f>1+IF(U7&lt;U4,1,0)+IF(U7&lt;U5,1,0)+IF(U7&lt;U6,1,0)</f>
        <v>1</v>
      </c>
      <c r="X7" s="62"/>
      <c r="Y7" s="65"/>
      <c r="Z7" s="65"/>
      <c r="AA7" s="75"/>
    </row>
    <row r="8" spans="1:27" ht="20.25">
      <c r="A8" s="79"/>
      <c r="B8" s="79"/>
      <c r="C8" s="79"/>
      <c r="D8" s="80"/>
      <c r="E8" s="79"/>
      <c r="F8" s="80"/>
      <c r="G8" s="80"/>
      <c r="H8" s="79"/>
      <c r="I8" s="80"/>
      <c r="J8" s="80"/>
      <c r="K8" s="79"/>
      <c r="L8" s="80"/>
      <c r="M8" s="80"/>
      <c r="N8" s="79"/>
      <c r="O8" s="80"/>
      <c r="P8" s="81"/>
      <c r="Q8" s="91"/>
      <c r="R8" s="80"/>
      <c r="S8" s="81"/>
      <c r="T8" s="80"/>
      <c r="U8" s="624"/>
      <c r="V8" s="624"/>
      <c r="W8" s="79"/>
      <c r="Y8" s="83"/>
      <c r="Z8" s="83"/>
      <c r="AA8" s="84"/>
    </row>
    <row r="9" spans="1:27" s="2" customFormat="1" ht="15.75">
      <c r="A9" s="5"/>
      <c r="B9" s="92" t="s">
        <v>79</v>
      </c>
      <c r="C9" s="5"/>
      <c r="D9" s="6"/>
      <c r="E9" s="5"/>
      <c r="F9" s="6"/>
      <c r="G9" s="6"/>
      <c r="H9" s="5"/>
      <c r="I9" s="6"/>
      <c r="J9" s="6"/>
      <c r="K9" s="5"/>
      <c r="L9" s="6"/>
      <c r="M9" s="6"/>
      <c r="N9" s="5"/>
      <c r="O9" s="6"/>
      <c r="P9" s="93"/>
      <c r="Q9" s="93"/>
      <c r="R9" s="6"/>
      <c r="S9" s="93"/>
      <c r="T9" s="6"/>
      <c r="U9" s="7"/>
      <c r="V9" s="7"/>
      <c r="W9" s="5"/>
      <c r="X9" s="1"/>
      <c r="Y9" s="3"/>
      <c r="Z9" s="3"/>
      <c r="AA9" s="4"/>
    </row>
    <row r="10" spans="1:27" s="2" customFormat="1" ht="15.75">
      <c r="A10" s="5"/>
      <c r="B10" s="92" t="s">
        <v>78</v>
      </c>
      <c r="C10" s="5"/>
      <c r="D10" s="6"/>
      <c r="E10" s="5"/>
      <c r="F10" s="6"/>
      <c r="G10" s="6"/>
      <c r="H10" s="5"/>
      <c r="I10" s="6"/>
      <c r="J10" s="6"/>
      <c r="K10" s="5"/>
      <c r="L10" s="6"/>
      <c r="M10" s="6"/>
      <c r="N10" s="5"/>
      <c r="O10" s="6"/>
      <c r="P10" s="93"/>
      <c r="Q10" s="93"/>
      <c r="R10" s="6"/>
      <c r="S10" s="93"/>
      <c r="T10" s="6"/>
      <c r="U10" s="7"/>
      <c r="V10" s="7"/>
      <c r="W10" s="5"/>
      <c r="X10" s="1"/>
      <c r="Y10" s="3"/>
      <c r="Z10" s="3"/>
      <c r="AA10" s="4"/>
    </row>
    <row r="11" spans="1:27" s="2" customFormat="1" ht="15.75">
      <c r="A11" s="5"/>
      <c r="B11" s="5"/>
      <c r="C11" s="5"/>
      <c r="D11" s="6"/>
      <c r="E11" s="5"/>
      <c r="F11" s="6"/>
      <c r="G11" s="6"/>
      <c r="H11" s="5"/>
      <c r="I11" s="6"/>
      <c r="J11" s="6"/>
      <c r="K11" s="5"/>
      <c r="L11" s="6"/>
      <c r="M11" s="6"/>
      <c r="N11" s="5"/>
      <c r="O11" s="6"/>
      <c r="P11" s="93"/>
      <c r="Q11" s="93"/>
      <c r="R11" s="6"/>
      <c r="S11" s="93"/>
      <c r="T11" s="6"/>
      <c r="U11" s="7"/>
      <c r="V11" s="7"/>
      <c r="W11" s="5"/>
      <c r="X11" s="1"/>
      <c r="Y11" s="3"/>
      <c r="Z11" s="3"/>
      <c r="AA11" s="4"/>
    </row>
    <row r="12" spans="1:27" s="98" customFormat="1" ht="20.25">
      <c r="A12" s="94"/>
      <c r="B12" s="627" t="s">
        <v>13</v>
      </c>
      <c r="C12" s="627"/>
      <c r="D12" s="627"/>
      <c r="E12" s="627"/>
      <c r="F12" s="627"/>
      <c r="G12" s="627"/>
      <c r="H12" s="627"/>
      <c r="I12" s="627"/>
      <c r="J12" s="627"/>
      <c r="K12" s="627"/>
      <c r="L12" s="627"/>
      <c r="M12" s="627"/>
      <c r="N12" s="627"/>
      <c r="O12" s="627"/>
      <c r="P12" s="627"/>
      <c r="Q12" s="627"/>
      <c r="R12" s="627"/>
      <c r="S12" s="627"/>
      <c r="T12" s="627"/>
      <c r="U12" s="627"/>
      <c r="V12" s="627"/>
      <c r="W12" s="627"/>
      <c r="X12" s="95"/>
      <c r="Y12" s="96"/>
      <c r="Z12" s="96"/>
      <c r="AA12" s="97"/>
    </row>
    <row r="13" spans="1:23" s="98" customFormat="1" ht="18">
      <c r="A13" s="99"/>
      <c r="B13" s="622" t="s">
        <v>14</v>
      </c>
      <c r="C13" s="622"/>
      <c r="D13" s="622"/>
      <c r="E13" s="622"/>
      <c r="F13" s="622"/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622"/>
      <c r="R13" s="622"/>
      <c r="S13" s="622"/>
      <c r="T13" s="622"/>
      <c r="U13" s="622"/>
      <c r="V13" s="622"/>
      <c r="W13" s="622"/>
    </row>
    <row r="14" spans="1:23" s="98" customFormat="1" ht="18">
      <c r="A14" s="99"/>
      <c r="B14" s="622"/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</row>
    <row r="15" spans="1:23" s="98" customFormat="1" ht="18">
      <c r="A15" s="99"/>
      <c r="B15" s="622"/>
      <c r="C15" s="622"/>
      <c r="D15" s="622"/>
      <c r="E15" s="622"/>
      <c r="F15" s="622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</row>
    <row r="16" spans="1:23" s="98" customFormat="1" ht="18">
      <c r="A16" s="99"/>
      <c r="B16" s="622"/>
      <c r="C16" s="622"/>
      <c r="D16" s="622"/>
      <c r="E16" s="622"/>
      <c r="F16" s="622"/>
      <c r="G16" s="622"/>
      <c r="H16" s="622"/>
      <c r="I16" s="622"/>
      <c r="J16" s="622"/>
      <c r="K16" s="622"/>
      <c r="L16" s="622"/>
      <c r="M16" s="622"/>
      <c r="N16" s="622"/>
      <c r="O16" s="622"/>
      <c r="P16" s="622"/>
      <c r="Q16" s="622"/>
      <c r="R16" s="622"/>
      <c r="S16" s="622"/>
      <c r="T16" s="622"/>
      <c r="U16" s="622"/>
      <c r="V16" s="622"/>
      <c r="W16" s="622"/>
    </row>
    <row r="17" spans="1:24" s="98" customFormat="1" ht="18">
      <c r="A17" s="95"/>
      <c r="B17" s="623" t="s">
        <v>15</v>
      </c>
      <c r="C17" s="623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23"/>
      <c r="O17" s="623"/>
      <c r="P17" s="623"/>
      <c r="Q17" s="623"/>
      <c r="R17" s="623"/>
      <c r="S17" s="623"/>
      <c r="T17" s="623"/>
      <c r="U17" s="623"/>
      <c r="V17" s="623"/>
      <c r="W17" s="623"/>
      <c r="X17" s="95"/>
    </row>
    <row r="18" spans="1:24" s="98" customFormat="1" ht="18">
      <c r="A18" s="95"/>
      <c r="B18" s="623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623"/>
      <c r="N18" s="623"/>
      <c r="O18" s="623"/>
      <c r="P18" s="623"/>
      <c r="Q18" s="623"/>
      <c r="R18" s="623"/>
      <c r="S18" s="623"/>
      <c r="T18" s="623"/>
      <c r="U18" s="623"/>
      <c r="V18" s="623"/>
      <c r="W18" s="623"/>
      <c r="X18" s="95"/>
    </row>
    <row r="19" spans="1:24" s="98" customFormat="1" ht="18">
      <c r="A19" s="95"/>
      <c r="B19" s="623"/>
      <c r="C19" s="623"/>
      <c r="D19" s="623"/>
      <c r="E19" s="623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3"/>
      <c r="Q19" s="623"/>
      <c r="R19" s="623"/>
      <c r="S19" s="623"/>
      <c r="T19" s="623"/>
      <c r="U19" s="623"/>
      <c r="V19" s="623"/>
      <c r="W19" s="623"/>
      <c r="X19" s="95"/>
    </row>
    <row r="20" spans="1:24" s="98" customFormat="1" ht="18">
      <c r="A20" s="95"/>
      <c r="B20" s="623"/>
      <c r="C20" s="623"/>
      <c r="D20" s="623"/>
      <c r="E20" s="623"/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3"/>
      <c r="Q20" s="623"/>
      <c r="R20" s="623"/>
      <c r="S20" s="623"/>
      <c r="T20" s="623"/>
      <c r="U20" s="623"/>
      <c r="V20" s="623"/>
      <c r="W20" s="623"/>
      <c r="X20" s="95"/>
    </row>
    <row r="21" spans="1:24" s="98" customFormat="1" ht="18">
      <c r="A21" s="95"/>
      <c r="B21" s="625" t="s">
        <v>16</v>
      </c>
      <c r="C21" s="625"/>
      <c r="D21" s="625"/>
      <c r="E21" s="625"/>
      <c r="F21" s="625"/>
      <c r="G21" s="625"/>
      <c r="H21" s="625"/>
      <c r="I21" s="625"/>
      <c r="J21" s="625"/>
      <c r="K21" s="625"/>
      <c r="L21" s="625"/>
      <c r="M21" s="625"/>
      <c r="N21" s="625"/>
      <c r="O21" s="625"/>
      <c r="P21" s="625"/>
      <c r="Q21" s="625"/>
      <c r="R21" s="625"/>
      <c r="S21" s="625"/>
      <c r="T21" s="625"/>
      <c r="U21" s="625"/>
      <c r="V21" s="625"/>
      <c r="W21" s="625"/>
      <c r="X21" s="95"/>
    </row>
    <row r="22" spans="1:24" s="98" customFormat="1" ht="18">
      <c r="A22" s="95"/>
      <c r="B22" s="625"/>
      <c r="C22" s="625"/>
      <c r="D22" s="625"/>
      <c r="E22" s="625"/>
      <c r="F22" s="625"/>
      <c r="G22" s="625"/>
      <c r="H22" s="625"/>
      <c r="I22" s="625"/>
      <c r="J22" s="625"/>
      <c r="K22" s="625"/>
      <c r="L22" s="625"/>
      <c r="M22" s="625"/>
      <c r="N22" s="625"/>
      <c r="O22" s="625"/>
      <c r="P22" s="625"/>
      <c r="Q22" s="625"/>
      <c r="R22" s="625"/>
      <c r="S22" s="625"/>
      <c r="T22" s="625"/>
      <c r="U22" s="625"/>
      <c r="V22" s="625"/>
      <c r="W22" s="625"/>
      <c r="X22" s="95"/>
    </row>
    <row r="23" spans="1:24" s="98" customFormat="1" ht="18">
      <c r="A23" s="95"/>
      <c r="B23" s="625"/>
      <c r="C23" s="625"/>
      <c r="D23" s="625"/>
      <c r="E23" s="625"/>
      <c r="F23" s="625"/>
      <c r="G23" s="625"/>
      <c r="H23" s="625"/>
      <c r="I23" s="625"/>
      <c r="J23" s="625"/>
      <c r="K23" s="625"/>
      <c r="L23" s="625"/>
      <c r="M23" s="625"/>
      <c r="N23" s="625"/>
      <c r="O23" s="625"/>
      <c r="P23" s="625"/>
      <c r="Q23" s="625"/>
      <c r="R23" s="625"/>
      <c r="S23" s="625"/>
      <c r="T23" s="625"/>
      <c r="U23" s="625"/>
      <c r="V23" s="625"/>
      <c r="W23" s="625"/>
      <c r="X23" s="95"/>
    </row>
    <row r="24" spans="2:23" ht="20.25">
      <c r="B24" s="626"/>
      <c r="C24" s="626"/>
      <c r="D24" s="626"/>
      <c r="E24" s="626"/>
      <c r="F24" s="626"/>
      <c r="G24" s="626"/>
      <c r="H24" s="626"/>
      <c r="I24" s="626"/>
      <c r="J24" s="626"/>
      <c r="K24" s="626"/>
      <c r="L24" s="626"/>
      <c r="M24" s="626"/>
      <c r="N24" s="626"/>
      <c r="O24" s="626"/>
      <c r="P24" s="626"/>
      <c r="Q24" s="626"/>
      <c r="R24" s="626"/>
      <c r="S24" s="626"/>
      <c r="T24" s="626"/>
      <c r="U24" s="626"/>
      <c r="V24" s="626"/>
      <c r="W24" s="626"/>
    </row>
    <row r="25" spans="2:17" ht="20.25">
      <c r="B25" s="100" t="s">
        <v>80</v>
      </c>
      <c r="L25" s="88" t="s">
        <v>81</v>
      </c>
      <c r="P25" s="90"/>
      <c r="Q25" s="90"/>
    </row>
    <row r="26" spans="16:17" ht="20.25">
      <c r="P26" s="90"/>
      <c r="Q26" s="90"/>
    </row>
    <row r="27" spans="16:17" ht="20.25">
      <c r="P27" s="90"/>
      <c r="Q27" s="90"/>
    </row>
    <row r="28" spans="16:17" ht="20.25">
      <c r="P28" s="90"/>
      <c r="Q28" s="90"/>
    </row>
    <row r="29" spans="16:17" ht="20.25">
      <c r="P29" s="90"/>
      <c r="Q29" s="90"/>
    </row>
    <row r="30" spans="16:17" ht="20.25">
      <c r="P30" s="90"/>
      <c r="Q30" s="90"/>
    </row>
    <row r="31" spans="16:17" ht="20.25">
      <c r="P31" s="90"/>
      <c r="Q31" s="90"/>
    </row>
    <row r="32" spans="16:17" ht="20.25">
      <c r="P32" s="90"/>
      <c r="Q32" s="90"/>
    </row>
    <row r="33" spans="16:17" ht="20.25">
      <c r="P33" s="90"/>
      <c r="Q33" s="90"/>
    </row>
    <row r="34" spans="16:17" ht="20.25">
      <c r="P34" s="90"/>
      <c r="Q34" s="90"/>
    </row>
    <row r="35" spans="16:17" ht="20.25">
      <c r="P35" s="90"/>
      <c r="Q35" s="90"/>
    </row>
    <row r="36" spans="16:17" ht="20.25">
      <c r="P36" s="90"/>
      <c r="Q36" s="90"/>
    </row>
    <row r="37" spans="16:17" ht="20.25">
      <c r="P37" s="90"/>
      <c r="Q37" s="90"/>
    </row>
    <row r="38" spans="16:17" ht="20.25">
      <c r="P38" s="90"/>
      <c r="Q38" s="90"/>
    </row>
    <row r="39" spans="16:17" ht="20.25">
      <c r="P39" s="90"/>
      <c r="Q39" s="90"/>
    </row>
    <row r="40" spans="16:17" ht="20.25">
      <c r="P40" s="90"/>
      <c r="Q40" s="90"/>
    </row>
  </sheetData>
  <sheetProtection/>
  <protectedRanges>
    <protectedRange sqref="G4 I4 J4:J5 L4:L5 M4:M6 O4:O6 B4:B7 B12:W26 W4:W7" name="Oblast1_1_1"/>
  </protectedRanges>
  <mergeCells count="21">
    <mergeCell ref="A1:W1"/>
    <mergeCell ref="S3:T3"/>
    <mergeCell ref="U3:V3"/>
    <mergeCell ref="U4:V4"/>
    <mergeCell ref="U5:V5"/>
    <mergeCell ref="B23:W23"/>
    <mergeCell ref="U7:V7"/>
    <mergeCell ref="B20:W20"/>
    <mergeCell ref="B13:W13"/>
    <mergeCell ref="B14:W14"/>
    <mergeCell ref="B15:W15"/>
    <mergeCell ref="B24:W24"/>
    <mergeCell ref="B16:W16"/>
    <mergeCell ref="B17:W17"/>
    <mergeCell ref="B18:W18"/>
    <mergeCell ref="B19:W19"/>
    <mergeCell ref="U6:V6"/>
    <mergeCell ref="B21:W21"/>
    <mergeCell ref="U8:V8"/>
    <mergeCell ref="B12:W12"/>
    <mergeCell ref="B22:W2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A40"/>
  <sheetViews>
    <sheetView zoomScalePageLayoutView="0" workbookViewId="0" topLeftCell="A1">
      <selection activeCell="U4" sqref="U4:V4"/>
    </sheetView>
  </sheetViews>
  <sheetFormatPr defaultColWidth="1.7109375" defaultRowHeight="15"/>
  <cols>
    <col min="1" max="1" width="4.7109375" style="82" customWidth="1"/>
    <col min="2" max="2" width="42.140625" style="82" customWidth="1"/>
    <col min="3" max="3" width="9.7109375" style="82" hidden="1" customWidth="1"/>
    <col min="4" max="4" width="5.7109375" style="87" customWidth="1"/>
    <col min="5" max="5" width="1.7109375" style="82" customWidth="1"/>
    <col min="6" max="6" width="5.7109375" style="88" customWidth="1"/>
    <col min="7" max="7" width="5.7109375" style="87" customWidth="1"/>
    <col min="8" max="8" width="1.7109375" style="82" customWidth="1"/>
    <col min="9" max="9" width="5.7109375" style="88" customWidth="1"/>
    <col min="10" max="10" width="5.7109375" style="89" customWidth="1"/>
    <col min="11" max="11" width="1.7109375" style="82" customWidth="1"/>
    <col min="12" max="12" width="5.7109375" style="88" customWidth="1"/>
    <col min="13" max="13" width="5.7109375" style="89" customWidth="1"/>
    <col min="14" max="14" width="1.7109375" style="82" customWidth="1"/>
    <col min="15" max="15" width="5.7109375" style="88" customWidth="1"/>
    <col min="16" max="17" width="8.7109375" style="89" customWidth="1"/>
    <col min="18" max="18" width="8.7109375" style="87" customWidth="1"/>
    <col min="19" max="19" width="8.8515625" style="89" customWidth="1"/>
    <col min="20" max="20" width="8.8515625" style="87" customWidth="1"/>
    <col min="21" max="21" width="5.28125" style="82" customWidth="1"/>
    <col min="22" max="22" width="13.7109375" style="82" customWidth="1"/>
    <col min="23" max="23" width="10.00390625" style="82" customWidth="1"/>
    <col min="24" max="24" width="7.00390625" style="82" customWidth="1"/>
    <col min="25" max="242" width="9.140625" style="85" customWidth="1"/>
    <col min="243" max="243" width="2.7109375" style="85" customWidth="1"/>
    <col min="244" max="244" width="17.57421875" style="85" bestFit="1" customWidth="1"/>
    <col min="245" max="245" width="0" style="85" hidden="1" customWidth="1"/>
    <col min="246" max="16384" width="1.7109375" style="85" customWidth="1"/>
  </cols>
  <sheetData>
    <row r="1" spans="1:24" s="63" customFormat="1" ht="36">
      <c r="A1" s="617" t="s">
        <v>72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17"/>
      <c r="X1" s="62"/>
    </row>
    <row r="2" spans="1:24" s="63" customFormat="1" ht="21">
      <c r="A2" s="102"/>
      <c r="B2" s="102"/>
      <c r="C2" s="102"/>
      <c r="D2" s="103"/>
      <c r="E2" s="102"/>
      <c r="F2" s="104"/>
      <c r="G2" s="103"/>
      <c r="H2" s="102"/>
      <c r="I2" s="104"/>
      <c r="J2" s="105"/>
      <c r="K2" s="102"/>
      <c r="L2" s="104"/>
      <c r="M2" s="105"/>
      <c r="N2" s="102"/>
      <c r="O2" s="104"/>
      <c r="P2" s="106"/>
      <c r="Q2" s="122"/>
      <c r="R2" s="103"/>
      <c r="S2" s="105"/>
      <c r="T2" s="103"/>
      <c r="U2" s="102"/>
      <c r="V2" s="102"/>
      <c r="W2" s="102"/>
      <c r="X2" s="62"/>
    </row>
    <row r="3" spans="1:27" s="62" customFormat="1" ht="21">
      <c r="A3" s="107"/>
      <c r="B3" s="108" t="s">
        <v>6</v>
      </c>
      <c r="C3" s="109" t="s">
        <v>0</v>
      </c>
      <c r="D3" s="110"/>
      <c r="E3" s="111">
        <v>1</v>
      </c>
      <c r="F3" s="112"/>
      <c r="G3" s="110"/>
      <c r="H3" s="111">
        <v>2</v>
      </c>
      <c r="I3" s="112"/>
      <c r="J3" s="110"/>
      <c r="K3" s="111">
        <v>3</v>
      </c>
      <c r="L3" s="112"/>
      <c r="M3" s="110"/>
      <c r="N3" s="111">
        <v>4</v>
      </c>
      <c r="O3" s="112"/>
      <c r="P3" s="113" t="s">
        <v>1</v>
      </c>
      <c r="Q3" s="113" t="s">
        <v>12</v>
      </c>
      <c r="R3" s="114" t="s">
        <v>2</v>
      </c>
      <c r="S3" s="619" t="s">
        <v>73</v>
      </c>
      <c r="T3" s="620"/>
      <c r="U3" s="618" t="s">
        <v>3</v>
      </c>
      <c r="V3" s="618"/>
      <c r="W3" s="115" t="s">
        <v>4</v>
      </c>
      <c r="X3" s="64"/>
      <c r="Y3" s="65"/>
      <c r="Z3" s="65"/>
      <c r="AA3" s="65"/>
    </row>
    <row r="4" spans="1:27" s="63" customFormat="1" ht="21">
      <c r="A4" s="101">
        <v>1</v>
      </c>
      <c r="B4" s="66" t="s">
        <v>74</v>
      </c>
      <c r="C4" s="67">
        <v>777644380</v>
      </c>
      <c r="D4" s="116"/>
      <c r="E4" s="117"/>
      <c r="F4" s="118"/>
      <c r="G4" s="68">
        <v>0</v>
      </c>
      <c r="H4" s="69" t="s">
        <v>5</v>
      </c>
      <c r="I4" s="70">
        <v>0</v>
      </c>
      <c r="J4" s="68">
        <v>0</v>
      </c>
      <c r="K4" s="69" t="s">
        <v>5</v>
      </c>
      <c r="L4" s="70">
        <v>0</v>
      </c>
      <c r="M4" s="68">
        <v>0</v>
      </c>
      <c r="N4" s="69" t="s">
        <v>5</v>
      </c>
      <c r="O4" s="70">
        <v>0</v>
      </c>
      <c r="P4" s="71">
        <f>IF(G4&gt;I4,1,0)+IF(J4&gt;L4,1,0)+IF(M4&gt;O4,1,0)</f>
        <v>0</v>
      </c>
      <c r="Q4" s="71">
        <f>IF(G4=I4,1,0)+IF(J4=L4,1,0)+IF(M4=O4,1,0)</f>
        <v>3</v>
      </c>
      <c r="R4" s="72">
        <f>IF(G4&lt;I4,1,0)+IF(J4&lt;L4,1,0)+IF(M4&lt;O4,1,0)</f>
        <v>0</v>
      </c>
      <c r="S4" s="73">
        <f>G4+J4+M4</f>
        <v>0</v>
      </c>
      <c r="T4" s="72">
        <f>I4+L4+O4</f>
        <v>0</v>
      </c>
      <c r="U4" s="621">
        <f>P4*3+Q4*1</f>
        <v>3</v>
      </c>
      <c r="V4" s="621"/>
      <c r="W4" s="74">
        <f>1+IF(U4&lt;U5,1,0)+IF(U4&lt;U6,1,0)+IF(U4&lt;U7,1,0)</f>
        <v>1</v>
      </c>
      <c r="X4" s="62"/>
      <c r="Y4" s="65"/>
      <c r="Z4" s="65"/>
      <c r="AA4" s="75"/>
    </row>
    <row r="5" spans="1:27" s="63" customFormat="1" ht="21">
      <c r="A5" s="101">
        <v>2</v>
      </c>
      <c r="B5" s="66" t="s">
        <v>75</v>
      </c>
      <c r="C5" s="67">
        <v>602693433</v>
      </c>
      <c r="D5" s="76">
        <f>I4</f>
        <v>0</v>
      </c>
      <c r="E5" s="77" t="s">
        <v>5</v>
      </c>
      <c r="F5" s="78">
        <f>G4</f>
        <v>0</v>
      </c>
      <c r="G5" s="119"/>
      <c r="H5" s="120"/>
      <c r="I5" s="121"/>
      <c r="J5" s="68">
        <v>0</v>
      </c>
      <c r="K5" s="69" t="s">
        <v>5</v>
      </c>
      <c r="L5" s="70">
        <v>0</v>
      </c>
      <c r="M5" s="68">
        <v>0</v>
      </c>
      <c r="N5" s="69" t="s">
        <v>5</v>
      </c>
      <c r="O5" s="70">
        <v>0</v>
      </c>
      <c r="P5" s="71">
        <f>IF(D5&gt;F5,1,0)+IF(J5&gt;L5,1,0)+IF(M5&gt;O5,1,0)</f>
        <v>0</v>
      </c>
      <c r="Q5" s="71">
        <f>IF(D5=F5,1,0)+IF(J5=L5,1,0)+IF(M5=O5,1,0)</f>
        <v>3</v>
      </c>
      <c r="R5" s="72">
        <f>IF(D5&lt;F5,1,0)+IF(J5&lt;L5,1,0)+IF(M5&lt;O5,1,0)</f>
        <v>0</v>
      </c>
      <c r="S5" s="73">
        <f>D5+J5+M5</f>
        <v>0</v>
      </c>
      <c r="T5" s="72">
        <f>F5+L5+O5</f>
        <v>0</v>
      </c>
      <c r="U5" s="621">
        <f>P5*3+Q5*1</f>
        <v>3</v>
      </c>
      <c r="V5" s="621"/>
      <c r="W5" s="74">
        <f>1+IF(U5&lt;U4,1,0)+IF(U5&lt;U6,1,0)+IF(U5&lt;U7,1,0)</f>
        <v>1</v>
      </c>
      <c r="X5" s="62"/>
      <c r="Y5" s="65"/>
      <c r="Z5" s="65"/>
      <c r="AA5" s="75"/>
    </row>
    <row r="6" spans="1:27" s="63" customFormat="1" ht="21">
      <c r="A6" s="101">
        <v>3</v>
      </c>
      <c r="B6" s="66" t="s">
        <v>76</v>
      </c>
      <c r="C6" s="67">
        <v>602235700</v>
      </c>
      <c r="D6" s="76">
        <f>L4</f>
        <v>0</v>
      </c>
      <c r="E6" s="77" t="s">
        <v>5</v>
      </c>
      <c r="F6" s="78">
        <f>J4</f>
        <v>0</v>
      </c>
      <c r="G6" s="76">
        <f>L5</f>
        <v>0</v>
      </c>
      <c r="H6" s="77" t="s">
        <v>5</v>
      </c>
      <c r="I6" s="78">
        <f>J5</f>
        <v>0</v>
      </c>
      <c r="J6" s="119"/>
      <c r="K6" s="120"/>
      <c r="L6" s="121"/>
      <c r="M6" s="68">
        <v>0</v>
      </c>
      <c r="N6" s="69" t="s">
        <v>5</v>
      </c>
      <c r="O6" s="70">
        <v>0</v>
      </c>
      <c r="P6" s="71">
        <f>IF(D6&gt;F6,1,0)+IF(G6&gt;I6,1,0)+IF(M6&gt;O6,1,0)</f>
        <v>0</v>
      </c>
      <c r="Q6" s="71">
        <f>IF(D6=F6,1,0)+IF(G6=I6,1,0)+IF(M6=O6,1,0)</f>
        <v>3</v>
      </c>
      <c r="R6" s="72">
        <f>IF(D6&lt;F6,1,0)+IF(G6&lt;I6,1,0)+IF(M6&lt;O6,1,0)</f>
        <v>0</v>
      </c>
      <c r="S6" s="73">
        <f>D6+G6+M6</f>
        <v>0</v>
      </c>
      <c r="T6" s="72">
        <f>F6+I6+O6</f>
        <v>0</v>
      </c>
      <c r="U6" s="621">
        <f>P6*3+Q6*1</f>
        <v>3</v>
      </c>
      <c r="V6" s="621"/>
      <c r="W6" s="74">
        <f>1+IF(U6&lt;U4,1,0)+IF(U6&lt;U5,1,0)+IF(U6&lt;U7,1,0)</f>
        <v>1</v>
      </c>
      <c r="X6" s="62"/>
      <c r="Y6" s="65"/>
      <c r="Z6" s="65"/>
      <c r="AA6" s="75"/>
    </row>
    <row r="7" spans="1:27" s="63" customFormat="1" ht="21">
      <c r="A7" s="101">
        <v>4</v>
      </c>
      <c r="B7" s="66" t="s">
        <v>77</v>
      </c>
      <c r="C7" s="67">
        <v>737215132</v>
      </c>
      <c r="D7" s="76">
        <f>O4</f>
        <v>0</v>
      </c>
      <c r="E7" s="77" t="s">
        <v>5</v>
      </c>
      <c r="F7" s="78">
        <f>M4</f>
        <v>0</v>
      </c>
      <c r="G7" s="76">
        <f>O5</f>
        <v>0</v>
      </c>
      <c r="H7" s="77" t="s">
        <v>5</v>
      </c>
      <c r="I7" s="78">
        <f>M5</f>
        <v>0</v>
      </c>
      <c r="J7" s="76">
        <f>O6</f>
        <v>0</v>
      </c>
      <c r="K7" s="77" t="s">
        <v>5</v>
      </c>
      <c r="L7" s="78">
        <f>M6</f>
        <v>0</v>
      </c>
      <c r="M7" s="119"/>
      <c r="N7" s="120"/>
      <c r="O7" s="121"/>
      <c r="P7" s="71">
        <f>IF(D7&gt;F7,1,0)+IF(G7&gt;I7,1,0)+IF(J7&gt;L7,1,0)</f>
        <v>0</v>
      </c>
      <c r="Q7" s="71">
        <f>IF(D7=F7,1,0)+IF(G7=I7,1,0)+IF(J7=L7,1,0)</f>
        <v>3</v>
      </c>
      <c r="R7" s="72">
        <f>IF(D7&lt;F7,1,0)+IF(G7&lt;I7,1,0)+IF(J7&lt;L7,1,0)</f>
        <v>0</v>
      </c>
      <c r="S7" s="73">
        <f>D7+G7+J7</f>
        <v>0</v>
      </c>
      <c r="T7" s="72">
        <f>F7+I7+L7</f>
        <v>0</v>
      </c>
      <c r="U7" s="621">
        <f>P7*3+Q7*1</f>
        <v>3</v>
      </c>
      <c r="V7" s="621"/>
      <c r="W7" s="74">
        <f>1+IF(U7&lt;U4,1,0)+IF(U7&lt;U5,1,0)+IF(U7&lt;U6,1,0)</f>
        <v>1</v>
      </c>
      <c r="X7" s="62"/>
      <c r="Y7" s="65"/>
      <c r="Z7" s="65"/>
      <c r="AA7" s="75"/>
    </row>
    <row r="8" spans="1:27" ht="20.25">
      <c r="A8" s="79"/>
      <c r="B8" s="79"/>
      <c r="C8" s="79"/>
      <c r="D8" s="80"/>
      <c r="E8" s="79"/>
      <c r="F8" s="80"/>
      <c r="G8" s="80"/>
      <c r="H8" s="79"/>
      <c r="I8" s="80"/>
      <c r="J8" s="80"/>
      <c r="K8" s="79"/>
      <c r="L8" s="80"/>
      <c r="M8" s="80"/>
      <c r="N8" s="79"/>
      <c r="O8" s="80"/>
      <c r="P8" s="81"/>
      <c r="Q8" s="91"/>
      <c r="R8" s="80"/>
      <c r="S8" s="81"/>
      <c r="T8" s="80"/>
      <c r="U8" s="624"/>
      <c r="V8" s="624"/>
      <c r="W8" s="79"/>
      <c r="Y8" s="83"/>
      <c r="Z8" s="83"/>
      <c r="AA8" s="84"/>
    </row>
    <row r="9" spans="1:27" s="2" customFormat="1" ht="15.75">
      <c r="A9" s="5"/>
      <c r="B9" s="92" t="s">
        <v>79</v>
      </c>
      <c r="C9" s="5"/>
      <c r="D9" s="6"/>
      <c r="E9" s="5"/>
      <c r="F9" s="6"/>
      <c r="G9" s="6"/>
      <c r="H9" s="5"/>
      <c r="I9" s="6"/>
      <c r="J9" s="6"/>
      <c r="K9" s="5"/>
      <c r="L9" s="6"/>
      <c r="M9" s="6"/>
      <c r="N9" s="5"/>
      <c r="O9" s="6"/>
      <c r="P9" s="93"/>
      <c r="Q9" s="93"/>
      <c r="R9" s="6"/>
      <c r="S9" s="93"/>
      <c r="T9" s="6"/>
      <c r="U9" s="7"/>
      <c r="V9" s="7"/>
      <c r="W9" s="5"/>
      <c r="X9" s="1"/>
      <c r="Y9" s="3"/>
      <c r="Z9" s="3"/>
      <c r="AA9" s="4"/>
    </row>
    <row r="10" spans="1:27" s="2" customFormat="1" ht="15.75">
      <c r="A10" s="5"/>
      <c r="B10" s="92" t="s">
        <v>78</v>
      </c>
      <c r="C10" s="5"/>
      <c r="D10" s="6"/>
      <c r="E10" s="5"/>
      <c r="F10" s="6"/>
      <c r="G10" s="6"/>
      <c r="H10" s="5"/>
      <c r="I10" s="6"/>
      <c r="J10" s="6"/>
      <c r="K10" s="5"/>
      <c r="L10" s="6"/>
      <c r="M10" s="6"/>
      <c r="N10" s="5"/>
      <c r="O10" s="6"/>
      <c r="P10" s="93"/>
      <c r="Q10" s="93"/>
      <c r="R10" s="6"/>
      <c r="S10" s="93"/>
      <c r="T10" s="6"/>
      <c r="U10" s="7"/>
      <c r="V10" s="7"/>
      <c r="W10" s="5"/>
      <c r="X10" s="1"/>
      <c r="Y10" s="3"/>
      <c r="Z10" s="3"/>
      <c r="AA10" s="4"/>
    </row>
    <row r="11" spans="1:27" s="2" customFormat="1" ht="15.75">
      <c r="A11" s="5"/>
      <c r="B11" s="5"/>
      <c r="C11" s="5"/>
      <c r="D11" s="6"/>
      <c r="E11" s="5"/>
      <c r="F11" s="6"/>
      <c r="G11" s="6"/>
      <c r="H11" s="5"/>
      <c r="I11" s="6"/>
      <c r="J11" s="6"/>
      <c r="K11" s="5"/>
      <c r="L11" s="6"/>
      <c r="M11" s="6"/>
      <c r="N11" s="5"/>
      <c r="O11" s="6"/>
      <c r="P11" s="93"/>
      <c r="Q11" s="93"/>
      <c r="R11" s="6"/>
      <c r="S11" s="93"/>
      <c r="T11" s="6"/>
      <c r="U11" s="7"/>
      <c r="V11" s="7"/>
      <c r="W11" s="5"/>
      <c r="X11" s="1"/>
      <c r="Y11" s="3"/>
      <c r="Z11" s="3"/>
      <c r="AA11" s="4"/>
    </row>
    <row r="12" spans="1:27" s="98" customFormat="1" ht="20.25">
      <c r="A12" s="94"/>
      <c r="B12" s="627" t="s">
        <v>13</v>
      </c>
      <c r="C12" s="627"/>
      <c r="D12" s="627"/>
      <c r="E12" s="627"/>
      <c r="F12" s="627"/>
      <c r="G12" s="627"/>
      <c r="H12" s="627"/>
      <c r="I12" s="627"/>
      <c r="J12" s="627"/>
      <c r="K12" s="627"/>
      <c r="L12" s="627"/>
      <c r="M12" s="627"/>
      <c r="N12" s="627"/>
      <c r="O12" s="627"/>
      <c r="P12" s="627"/>
      <c r="Q12" s="627"/>
      <c r="R12" s="627"/>
      <c r="S12" s="627"/>
      <c r="T12" s="627"/>
      <c r="U12" s="627"/>
      <c r="V12" s="627"/>
      <c r="W12" s="627"/>
      <c r="X12" s="95"/>
      <c r="Y12" s="96"/>
      <c r="Z12" s="96"/>
      <c r="AA12" s="97"/>
    </row>
    <row r="13" spans="1:23" s="98" customFormat="1" ht="18">
      <c r="A13" s="99"/>
      <c r="B13" s="622" t="s">
        <v>14</v>
      </c>
      <c r="C13" s="622"/>
      <c r="D13" s="622"/>
      <c r="E13" s="622"/>
      <c r="F13" s="622"/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622"/>
      <c r="R13" s="622"/>
      <c r="S13" s="622"/>
      <c r="T13" s="622"/>
      <c r="U13" s="622"/>
      <c r="V13" s="622"/>
      <c r="W13" s="622"/>
    </row>
    <row r="14" spans="1:23" s="98" customFormat="1" ht="18">
      <c r="A14" s="99"/>
      <c r="B14" s="622"/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</row>
    <row r="15" spans="1:23" s="98" customFormat="1" ht="18">
      <c r="A15" s="99"/>
      <c r="B15" s="622"/>
      <c r="C15" s="622"/>
      <c r="D15" s="622"/>
      <c r="E15" s="622"/>
      <c r="F15" s="622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</row>
    <row r="16" spans="1:23" s="98" customFormat="1" ht="18">
      <c r="A16" s="99"/>
      <c r="B16" s="622"/>
      <c r="C16" s="622"/>
      <c r="D16" s="622"/>
      <c r="E16" s="622"/>
      <c r="F16" s="622"/>
      <c r="G16" s="622"/>
      <c r="H16" s="622"/>
      <c r="I16" s="622"/>
      <c r="J16" s="622"/>
      <c r="K16" s="622"/>
      <c r="L16" s="622"/>
      <c r="M16" s="622"/>
      <c r="N16" s="622"/>
      <c r="O16" s="622"/>
      <c r="P16" s="622"/>
      <c r="Q16" s="622"/>
      <c r="R16" s="622"/>
      <c r="S16" s="622"/>
      <c r="T16" s="622"/>
      <c r="U16" s="622"/>
      <c r="V16" s="622"/>
      <c r="W16" s="622"/>
    </row>
    <row r="17" spans="1:24" s="98" customFormat="1" ht="18">
      <c r="A17" s="95"/>
      <c r="B17" s="623" t="s">
        <v>15</v>
      </c>
      <c r="C17" s="623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23"/>
      <c r="O17" s="623"/>
      <c r="P17" s="623"/>
      <c r="Q17" s="623"/>
      <c r="R17" s="623"/>
      <c r="S17" s="623"/>
      <c r="T17" s="623"/>
      <c r="U17" s="623"/>
      <c r="V17" s="623"/>
      <c r="W17" s="623"/>
      <c r="X17" s="95"/>
    </row>
    <row r="18" spans="1:24" s="98" customFormat="1" ht="18">
      <c r="A18" s="95"/>
      <c r="B18" s="623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623"/>
      <c r="N18" s="623"/>
      <c r="O18" s="623"/>
      <c r="P18" s="623"/>
      <c r="Q18" s="623"/>
      <c r="R18" s="623"/>
      <c r="S18" s="623"/>
      <c r="T18" s="623"/>
      <c r="U18" s="623"/>
      <c r="V18" s="623"/>
      <c r="W18" s="623"/>
      <c r="X18" s="95"/>
    </row>
    <row r="19" spans="1:24" s="98" customFormat="1" ht="18">
      <c r="A19" s="95"/>
      <c r="B19" s="623"/>
      <c r="C19" s="623"/>
      <c r="D19" s="623"/>
      <c r="E19" s="623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3"/>
      <c r="Q19" s="623"/>
      <c r="R19" s="623"/>
      <c r="S19" s="623"/>
      <c r="T19" s="623"/>
      <c r="U19" s="623"/>
      <c r="V19" s="623"/>
      <c r="W19" s="623"/>
      <c r="X19" s="95"/>
    </row>
    <row r="20" spans="1:24" s="98" customFormat="1" ht="18">
      <c r="A20" s="95"/>
      <c r="B20" s="623"/>
      <c r="C20" s="623"/>
      <c r="D20" s="623"/>
      <c r="E20" s="623"/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3"/>
      <c r="Q20" s="623"/>
      <c r="R20" s="623"/>
      <c r="S20" s="623"/>
      <c r="T20" s="623"/>
      <c r="U20" s="623"/>
      <c r="V20" s="623"/>
      <c r="W20" s="623"/>
      <c r="X20" s="95"/>
    </row>
    <row r="21" spans="1:24" s="98" customFormat="1" ht="18">
      <c r="A21" s="95"/>
      <c r="B21" s="625" t="s">
        <v>16</v>
      </c>
      <c r="C21" s="625"/>
      <c r="D21" s="625"/>
      <c r="E21" s="625"/>
      <c r="F21" s="625"/>
      <c r="G21" s="625"/>
      <c r="H21" s="625"/>
      <c r="I21" s="625"/>
      <c r="J21" s="625"/>
      <c r="K21" s="625"/>
      <c r="L21" s="625"/>
      <c r="M21" s="625"/>
      <c r="N21" s="625"/>
      <c r="O21" s="625"/>
      <c r="P21" s="625"/>
      <c r="Q21" s="625"/>
      <c r="R21" s="625"/>
      <c r="S21" s="625"/>
      <c r="T21" s="625"/>
      <c r="U21" s="625"/>
      <c r="V21" s="625"/>
      <c r="W21" s="625"/>
      <c r="X21" s="95"/>
    </row>
    <row r="22" spans="1:24" s="98" customFormat="1" ht="18">
      <c r="A22" s="95"/>
      <c r="B22" s="625"/>
      <c r="C22" s="625"/>
      <c r="D22" s="625"/>
      <c r="E22" s="625"/>
      <c r="F22" s="625"/>
      <c r="G22" s="625"/>
      <c r="H22" s="625"/>
      <c r="I22" s="625"/>
      <c r="J22" s="625"/>
      <c r="K22" s="625"/>
      <c r="L22" s="625"/>
      <c r="M22" s="625"/>
      <c r="N22" s="625"/>
      <c r="O22" s="625"/>
      <c r="P22" s="625"/>
      <c r="Q22" s="625"/>
      <c r="R22" s="625"/>
      <c r="S22" s="625"/>
      <c r="T22" s="625"/>
      <c r="U22" s="625"/>
      <c r="V22" s="625"/>
      <c r="W22" s="625"/>
      <c r="X22" s="95"/>
    </row>
    <row r="23" spans="1:24" s="98" customFormat="1" ht="18">
      <c r="A23" s="95"/>
      <c r="B23" s="625"/>
      <c r="C23" s="625"/>
      <c r="D23" s="625"/>
      <c r="E23" s="625"/>
      <c r="F23" s="625"/>
      <c r="G23" s="625"/>
      <c r="H23" s="625"/>
      <c r="I23" s="625"/>
      <c r="J23" s="625"/>
      <c r="K23" s="625"/>
      <c r="L23" s="625"/>
      <c r="M23" s="625"/>
      <c r="N23" s="625"/>
      <c r="O23" s="625"/>
      <c r="P23" s="625"/>
      <c r="Q23" s="625"/>
      <c r="R23" s="625"/>
      <c r="S23" s="625"/>
      <c r="T23" s="625"/>
      <c r="U23" s="625"/>
      <c r="V23" s="625"/>
      <c r="W23" s="625"/>
      <c r="X23" s="95"/>
    </row>
    <row r="24" spans="2:23" ht="20.25">
      <c r="B24" s="626"/>
      <c r="C24" s="626"/>
      <c r="D24" s="626"/>
      <c r="E24" s="626"/>
      <c r="F24" s="626"/>
      <c r="G24" s="626"/>
      <c r="H24" s="626"/>
      <c r="I24" s="626"/>
      <c r="J24" s="626"/>
      <c r="K24" s="626"/>
      <c r="L24" s="626"/>
      <c r="M24" s="626"/>
      <c r="N24" s="626"/>
      <c r="O24" s="626"/>
      <c r="P24" s="626"/>
      <c r="Q24" s="626"/>
      <c r="R24" s="626"/>
      <c r="S24" s="626"/>
      <c r="T24" s="626"/>
      <c r="U24" s="626"/>
      <c r="V24" s="626"/>
      <c r="W24" s="626"/>
    </row>
    <row r="25" spans="2:17" ht="20.25">
      <c r="B25" s="100" t="s">
        <v>80</v>
      </c>
      <c r="L25" s="88" t="s">
        <v>81</v>
      </c>
      <c r="P25" s="90"/>
      <c r="Q25" s="90"/>
    </row>
    <row r="26" spans="16:17" ht="20.25">
      <c r="P26" s="90"/>
      <c r="Q26" s="90"/>
    </row>
    <row r="27" spans="16:17" ht="20.25">
      <c r="P27" s="90"/>
      <c r="Q27" s="90"/>
    </row>
    <row r="28" spans="16:17" ht="20.25">
      <c r="P28" s="90"/>
      <c r="Q28" s="90"/>
    </row>
    <row r="29" spans="16:17" ht="20.25">
      <c r="P29" s="90"/>
      <c r="Q29" s="90"/>
    </row>
    <row r="30" spans="16:17" ht="20.25">
      <c r="P30" s="90"/>
      <c r="Q30" s="90"/>
    </row>
    <row r="31" spans="16:17" ht="20.25">
      <c r="P31" s="90"/>
      <c r="Q31" s="90"/>
    </row>
    <row r="32" spans="16:17" ht="20.25">
      <c r="P32" s="90"/>
      <c r="Q32" s="90"/>
    </row>
    <row r="33" spans="16:17" ht="20.25">
      <c r="P33" s="90"/>
      <c r="Q33" s="90"/>
    </row>
    <row r="34" spans="16:17" ht="20.25">
      <c r="P34" s="90"/>
      <c r="Q34" s="90"/>
    </row>
    <row r="35" spans="16:17" ht="20.25">
      <c r="P35" s="90"/>
      <c r="Q35" s="90"/>
    </row>
    <row r="36" spans="16:17" ht="20.25">
      <c r="P36" s="90"/>
      <c r="Q36" s="90"/>
    </row>
    <row r="37" spans="16:17" ht="20.25">
      <c r="P37" s="90"/>
      <c r="Q37" s="90"/>
    </row>
    <row r="38" spans="16:17" ht="20.25">
      <c r="P38" s="90"/>
      <c r="Q38" s="90"/>
    </row>
    <row r="39" spans="16:17" ht="20.25">
      <c r="P39" s="90"/>
      <c r="Q39" s="90"/>
    </row>
    <row r="40" spans="16:17" ht="20.25">
      <c r="P40" s="90"/>
      <c r="Q40" s="90"/>
    </row>
  </sheetData>
  <sheetProtection/>
  <protectedRanges>
    <protectedRange sqref="G4 I4 J4:J5 L4:L5 M4:M6 O4:O6 B4:B7 B12:W26 W4:W7" name="Oblast1_1_1"/>
  </protectedRanges>
  <mergeCells count="21">
    <mergeCell ref="B20:W20"/>
    <mergeCell ref="A1:W1"/>
    <mergeCell ref="S3:T3"/>
    <mergeCell ref="U3:V3"/>
    <mergeCell ref="U4:V4"/>
    <mergeCell ref="U5:V5"/>
    <mergeCell ref="B21:W21"/>
    <mergeCell ref="B13:W13"/>
    <mergeCell ref="B15:W15"/>
    <mergeCell ref="U7:V7"/>
    <mergeCell ref="U8:V8"/>
    <mergeCell ref="B22:W22"/>
    <mergeCell ref="B23:W23"/>
    <mergeCell ref="B24:W24"/>
    <mergeCell ref="U6:V6"/>
    <mergeCell ref="B16:W16"/>
    <mergeCell ref="B17:W17"/>
    <mergeCell ref="B18:W18"/>
    <mergeCell ref="B19:W19"/>
    <mergeCell ref="B14:W14"/>
    <mergeCell ref="B12:W1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58"/>
  <sheetViews>
    <sheetView zoomScalePageLayoutView="0" workbookViewId="0" topLeftCell="A1">
      <selection activeCell="A1" sqref="A1:I86"/>
    </sheetView>
  </sheetViews>
  <sheetFormatPr defaultColWidth="9.140625" defaultRowHeight="15"/>
  <cols>
    <col min="1" max="1" width="15.57421875" style="8" customWidth="1"/>
    <col min="2" max="3" width="10.7109375" style="8" customWidth="1"/>
    <col min="4" max="4" width="8.7109375" style="8" customWidth="1"/>
    <col min="5" max="5" width="4.140625" style="8" customWidth="1"/>
    <col min="6" max="6" width="18.28125" style="8" customWidth="1"/>
    <col min="7" max="8" width="10.7109375" style="8" customWidth="1"/>
    <col min="9" max="9" width="8.7109375" style="8" customWidth="1"/>
    <col min="10" max="16384" width="9.140625" style="8" customWidth="1"/>
  </cols>
  <sheetData>
    <row r="1" spans="1:9" ht="37.5" customHeight="1">
      <c r="A1" s="650"/>
      <c r="B1" s="650"/>
      <c r="C1" s="650"/>
      <c r="D1" s="650"/>
      <c r="E1" s="650"/>
      <c r="F1" s="650"/>
      <c r="G1" s="650"/>
      <c r="H1" s="650"/>
      <c r="I1" s="650"/>
    </row>
    <row r="2" spans="1:5" ht="21">
      <c r="A2" s="439"/>
      <c r="B2" s="440"/>
      <c r="C2" s="426"/>
      <c r="D2" s="425"/>
      <c r="E2" s="425"/>
    </row>
    <row r="3" spans="1:5" ht="21">
      <c r="A3" s="439"/>
      <c r="B3" s="169"/>
      <c r="C3" s="425"/>
      <c r="D3" s="425"/>
      <c r="E3" s="425"/>
    </row>
    <row r="4" spans="1:9" ht="15.75">
      <c r="A4" s="439"/>
      <c r="B4" s="169"/>
      <c r="C4" s="169"/>
      <c r="D4" s="169"/>
      <c r="E4" s="169"/>
      <c r="F4" s="169"/>
      <c r="G4" s="169"/>
      <c r="H4" s="169"/>
      <c r="I4" s="169"/>
    </row>
    <row r="5" spans="1:2" ht="15.75">
      <c r="A5" s="439"/>
      <c r="B5" s="13"/>
    </row>
    <row r="6" spans="1:9" ht="15.75">
      <c r="A6" s="439"/>
      <c r="B6" s="169"/>
      <c r="C6" s="169"/>
      <c r="D6" s="169"/>
      <c r="E6" s="169"/>
      <c r="F6" s="169"/>
      <c r="G6" s="169"/>
      <c r="H6" s="169"/>
      <c r="I6" s="169"/>
    </row>
    <row r="7" spans="1:9" ht="15.75">
      <c r="A7" s="410"/>
      <c r="B7" s="427"/>
      <c r="C7" s="428"/>
      <c r="D7" s="429"/>
      <c r="E7" s="428"/>
      <c r="F7" s="428"/>
      <c r="G7" s="428"/>
      <c r="H7" s="428"/>
      <c r="I7" s="429"/>
    </row>
    <row r="8" spans="1:9" ht="18.75">
      <c r="A8" s="651"/>
      <c r="B8" s="651"/>
      <c r="C8" s="651"/>
      <c r="D8" s="651"/>
      <c r="E8" s="651"/>
      <c r="F8" s="651"/>
      <c r="G8" s="651"/>
      <c r="H8" s="651"/>
      <c r="I8" s="651"/>
    </row>
    <row r="9" spans="1:9" ht="15.75" thickBot="1">
      <c r="A9" s="410"/>
      <c r="B9" s="411"/>
      <c r="C9" s="410"/>
      <c r="D9" s="412"/>
      <c r="E9" s="410"/>
      <c r="F9" s="410"/>
      <c r="G9" s="410"/>
      <c r="H9" s="410"/>
      <c r="I9" s="412"/>
    </row>
    <row r="10" spans="1:9" ht="16.5" thickBot="1" thickTop="1">
      <c r="A10" s="441"/>
      <c r="B10" s="442"/>
      <c r="C10" s="443"/>
      <c r="D10" s="444"/>
      <c r="E10" s="410"/>
      <c r="F10" s="445"/>
      <c r="G10" s="442"/>
      <c r="H10" s="443"/>
      <c r="I10" s="444"/>
    </row>
    <row r="11" spans="1:9" ht="15.75" thickTop="1">
      <c r="A11" s="430"/>
      <c r="B11" s="413"/>
      <c r="C11" s="414"/>
      <c r="D11" s="415"/>
      <c r="E11" s="410"/>
      <c r="F11" s="430"/>
      <c r="G11" s="413"/>
      <c r="H11" s="414"/>
      <c r="I11" s="415"/>
    </row>
    <row r="12" spans="1:9" ht="15">
      <c r="A12" s="431"/>
      <c r="B12" s="416"/>
      <c r="C12" s="417"/>
      <c r="D12" s="418"/>
      <c r="E12" s="410"/>
      <c r="F12" s="431"/>
      <c r="G12" s="416"/>
      <c r="H12" s="417"/>
      <c r="I12" s="418"/>
    </row>
    <row r="13" spans="1:9" ht="15">
      <c r="A13" s="431"/>
      <c r="B13" s="416"/>
      <c r="C13" s="417"/>
      <c r="D13" s="418"/>
      <c r="E13" s="410"/>
      <c r="F13" s="431"/>
      <c r="G13" s="416"/>
      <c r="H13" s="417"/>
      <c r="I13" s="418"/>
    </row>
    <row r="14" spans="1:9" ht="15">
      <c r="A14" s="431"/>
      <c r="B14" s="416"/>
      <c r="C14" s="417"/>
      <c r="D14" s="418"/>
      <c r="E14" s="410"/>
      <c r="F14" s="431"/>
      <c r="G14" s="416"/>
      <c r="H14" s="417"/>
      <c r="I14" s="418"/>
    </row>
    <row r="15" spans="1:9" ht="15">
      <c r="A15" s="431"/>
      <c r="B15" s="416"/>
      <c r="C15" s="417"/>
      <c r="D15" s="418"/>
      <c r="E15" s="410"/>
      <c r="F15" s="431"/>
      <c r="G15" s="416"/>
      <c r="H15" s="417"/>
      <c r="I15" s="418"/>
    </row>
    <row r="16" spans="1:9" ht="15.75" thickBot="1">
      <c r="A16" s="432"/>
      <c r="B16" s="419"/>
      <c r="C16" s="420"/>
      <c r="D16" s="421"/>
      <c r="E16" s="410"/>
      <c r="F16" s="432"/>
      <c r="G16" s="419"/>
      <c r="H16" s="420"/>
      <c r="I16" s="421"/>
    </row>
    <row r="17" spans="1:9" ht="15.75" thickTop="1">
      <c r="A17" s="433"/>
      <c r="B17" s="408"/>
      <c r="C17" s="414"/>
      <c r="D17" s="415"/>
      <c r="E17" s="410"/>
      <c r="F17" s="433"/>
      <c r="G17" s="408"/>
      <c r="H17" s="414"/>
      <c r="I17" s="415"/>
    </row>
    <row r="18" spans="1:9" ht="15.75" thickBot="1">
      <c r="A18" s="434"/>
      <c r="B18" s="409"/>
      <c r="C18" s="435"/>
      <c r="D18" s="421"/>
      <c r="E18" s="410"/>
      <c r="F18" s="434"/>
      <c r="G18" s="409"/>
      <c r="H18" s="420"/>
      <c r="I18" s="421"/>
    </row>
    <row r="19" spans="1:9" ht="17.25" thickBot="1" thickTop="1">
      <c r="A19" s="436"/>
      <c r="B19" s="448"/>
      <c r="C19" s="422"/>
      <c r="D19" s="423"/>
      <c r="E19" s="410"/>
      <c r="F19" s="436"/>
      <c r="G19" s="448"/>
      <c r="H19" s="422"/>
      <c r="I19" s="423"/>
    </row>
    <row r="20" spans="1:9" ht="16.5" thickBot="1" thickTop="1">
      <c r="A20" s="410"/>
      <c r="B20" s="410"/>
      <c r="C20" s="424"/>
      <c r="D20" s="412"/>
      <c r="E20" s="410"/>
      <c r="F20" s="410"/>
      <c r="G20" s="410"/>
      <c r="H20" s="424"/>
      <c r="I20" s="412"/>
    </row>
    <row r="21" spans="1:9" ht="16.5" thickBot="1" thickTop="1">
      <c r="A21" s="445"/>
      <c r="B21" s="442"/>
      <c r="C21" s="443"/>
      <c r="D21" s="444"/>
      <c r="E21" s="410"/>
      <c r="F21" s="445"/>
      <c r="G21" s="442"/>
      <c r="H21" s="443"/>
      <c r="I21" s="444"/>
    </row>
    <row r="22" spans="1:9" ht="15.75" thickTop="1">
      <c r="A22" s="430"/>
      <c r="B22" s="413"/>
      <c r="C22" s="414"/>
      <c r="D22" s="415"/>
      <c r="E22" s="410"/>
      <c r="F22" s="430"/>
      <c r="G22" s="413"/>
      <c r="H22" s="414"/>
      <c r="I22" s="415"/>
    </row>
    <row r="23" spans="1:9" ht="15">
      <c r="A23" s="431"/>
      <c r="B23" s="416"/>
      <c r="C23" s="417"/>
      <c r="D23" s="418"/>
      <c r="E23" s="410"/>
      <c r="F23" s="431"/>
      <c r="G23" s="416"/>
      <c r="H23" s="417"/>
      <c r="I23" s="418"/>
    </row>
    <row r="24" spans="1:9" ht="15">
      <c r="A24" s="431"/>
      <c r="B24" s="416"/>
      <c r="C24" s="417"/>
      <c r="D24" s="418"/>
      <c r="E24" s="410"/>
      <c r="F24" s="431"/>
      <c r="G24" s="416"/>
      <c r="H24" s="417"/>
      <c r="I24" s="418"/>
    </row>
    <row r="25" spans="1:9" ht="15">
      <c r="A25" s="431"/>
      <c r="B25" s="416"/>
      <c r="C25" s="417"/>
      <c r="D25" s="418"/>
      <c r="E25" s="410"/>
      <c r="F25" s="431"/>
      <c r="G25" s="416"/>
      <c r="H25" s="417"/>
      <c r="I25" s="418"/>
    </row>
    <row r="26" spans="1:9" ht="15">
      <c r="A26" s="431"/>
      <c r="B26" s="416"/>
      <c r="C26" s="417"/>
      <c r="D26" s="418"/>
      <c r="E26" s="410"/>
      <c r="F26" s="431"/>
      <c r="G26" s="416"/>
      <c r="H26" s="417"/>
      <c r="I26" s="418"/>
    </row>
    <row r="27" spans="1:9" ht="15.75" thickBot="1">
      <c r="A27" s="432"/>
      <c r="B27" s="419"/>
      <c r="C27" s="420"/>
      <c r="D27" s="421"/>
      <c r="E27" s="410"/>
      <c r="F27" s="432"/>
      <c r="G27" s="419"/>
      <c r="H27" s="420"/>
      <c r="I27" s="421"/>
    </row>
    <row r="28" spans="1:9" ht="15.75" thickTop="1">
      <c r="A28" s="433"/>
      <c r="B28" s="408"/>
      <c r="C28" s="414"/>
      <c r="D28" s="415"/>
      <c r="E28" s="410"/>
      <c r="F28" s="433"/>
      <c r="G28" s="408"/>
      <c r="H28" s="437"/>
      <c r="I28" s="415"/>
    </row>
    <row r="29" spans="1:9" ht="15.75" thickBot="1">
      <c r="A29" s="434"/>
      <c r="B29" s="409"/>
      <c r="C29" s="420"/>
      <c r="D29" s="421"/>
      <c r="E29" s="410"/>
      <c r="F29" s="434"/>
      <c r="G29" s="409"/>
      <c r="H29" s="420"/>
      <c r="I29" s="421"/>
    </row>
    <row r="30" spans="1:9" ht="17.25" thickBot="1" thickTop="1">
      <c r="A30" s="436"/>
      <c r="B30" s="448"/>
      <c r="C30" s="422"/>
      <c r="D30" s="423"/>
      <c r="E30" s="410"/>
      <c r="F30" s="436"/>
      <c r="G30" s="448"/>
      <c r="H30" s="422"/>
      <c r="I30" s="423"/>
    </row>
    <row r="31" ht="15.75" thickTop="1"/>
    <row r="32" spans="1:9" ht="18.75">
      <c r="A32" s="651"/>
      <c r="B32" s="651"/>
      <c r="C32" s="651"/>
      <c r="D32" s="651"/>
      <c r="E32" s="651"/>
      <c r="F32" s="651"/>
      <c r="G32" s="651"/>
      <c r="H32" s="651"/>
      <c r="I32" s="651"/>
    </row>
    <row r="33" spans="1:9" ht="7.5" customHeight="1" thickBot="1">
      <c r="A33" s="410"/>
      <c r="B33" s="411"/>
      <c r="C33" s="410"/>
      <c r="D33" s="412"/>
      <c r="E33" s="410"/>
      <c r="F33" s="410"/>
      <c r="G33" s="410"/>
      <c r="H33" s="410"/>
      <c r="I33" s="412"/>
    </row>
    <row r="34" spans="1:9" ht="16.5" thickBot="1" thickTop="1">
      <c r="A34" s="441"/>
      <c r="B34" s="442"/>
      <c r="C34" s="443"/>
      <c r="D34" s="444"/>
      <c r="E34" s="410"/>
      <c r="F34" s="445"/>
      <c r="G34" s="442"/>
      <c r="H34" s="443"/>
      <c r="I34" s="444"/>
    </row>
    <row r="35" spans="1:9" ht="15.75" thickTop="1">
      <c r="A35" s="430"/>
      <c r="B35" s="413"/>
      <c r="C35" s="414"/>
      <c r="D35" s="415"/>
      <c r="E35" s="410"/>
      <c r="F35" s="430"/>
      <c r="G35" s="413"/>
      <c r="H35" s="414"/>
      <c r="I35" s="415"/>
    </row>
    <row r="36" spans="1:9" ht="15">
      <c r="A36" s="431"/>
      <c r="B36" s="416"/>
      <c r="C36" s="417"/>
      <c r="D36" s="418"/>
      <c r="E36" s="410"/>
      <c r="F36" s="431"/>
      <c r="G36" s="416"/>
      <c r="H36" s="417"/>
      <c r="I36" s="418"/>
    </row>
    <row r="37" spans="1:9" ht="15">
      <c r="A37" s="431"/>
      <c r="B37" s="416"/>
      <c r="C37" s="417"/>
      <c r="D37" s="418"/>
      <c r="E37" s="410"/>
      <c r="F37" s="431"/>
      <c r="G37" s="416"/>
      <c r="H37" s="417"/>
      <c r="I37" s="418"/>
    </row>
    <row r="38" spans="1:9" ht="15">
      <c r="A38" s="431"/>
      <c r="B38" s="416"/>
      <c r="C38" s="417"/>
      <c r="D38" s="418"/>
      <c r="E38" s="410"/>
      <c r="F38" s="431"/>
      <c r="G38" s="416"/>
      <c r="H38" s="417"/>
      <c r="I38" s="418"/>
    </row>
    <row r="39" spans="1:9" ht="15">
      <c r="A39" s="431"/>
      <c r="B39" s="416"/>
      <c r="C39" s="417"/>
      <c r="D39" s="418"/>
      <c r="E39" s="410"/>
      <c r="F39" s="431"/>
      <c r="G39" s="416"/>
      <c r="H39" s="417"/>
      <c r="I39" s="418"/>
    </row>
    <row r="40" spans="1:9" ht="15.75" thickBot="1">
      <c r="A40" s="432"/>
      <c r="B40" s="419"/>
      <c r="C40" s="420"/>
      <c r="D40" s="421"/>
      <c r="E40" s="410"/>
      <c r="F40" s="432"/>
      <c r="G40" s="419"/>
      <c r="H40" s="420"/>
      <c r="I40" s="421"/>
    </row>
    <row r="41" spans="1:9" ht="15.75" thickTop="1">
      <c r="A41" s="433"/>
      <c r="B41" s="408"/>
      <c r="C41" s="414"/>
      <c r="D41" s="415"/>
      <c r="E41" s="410"/>
      <c r="F41" s="433"/>
      <c r="G41" s="408"/>
      <c r="H41" s="414"/>
      <c r="I41" s="415"/>
    </row>
    <row r="42" spans="1:9" ht="15.75" thickBot="1">
      <c r="A42" s="434"/>
      <c r="B42" s="409"/>
      <c r="C42" s="420"/>
      <c r="D42" s="421"/>
      <c r="E42" s="410"/>
      <c r="F42" s="434"/>
      <c r="G42" s="409"/>
      <c r="H42" s="420"/>
      <c r="I42" s="421"/>
    </row>
    <row r="43" spans="1:9" ht="17.25" thickBot="1" thickTop="1">
      <c r="A43" s="436"/>
      <c r="B43" s="448"/>
      <c r="C43" s="422"/>
      <c r="D43" s="423"/>
      <c r="E43" s="410"/>
      <c r="F43" s="436"/>
      <c r="G43" s="448"/>
      <c r="H43" s="422"/>
      <c r="I43" s="423"/>
    </row>
    <row r="44" spans="1:9" ht="16.5" thickBot="1" thickTop="1">
      <c r="A44" s="410"/>
      <c r="B44" s="410"/>
      <c r="C44" s="424"/>
      <c r="D44" s="412"/>
      <c r="E44" s="410"/>
      <c r="F44" s="410"/>
      <c r="G44" s="410"/>
      <c r="H44" s="424"/>
      <c r="I44" s="412"/>
    </row>
    <row r="45" spans="1:9" ht="16.5" thickBot="1" thickTop="1">
      <c r="A45" s="445"/>
      <c r="B45" s="442"/>
      <c r="C45" s="443"/>
      <c r="D45" s="444"/>
      <c r="E45" s="410"/>
      <c r="F45" s="445"/>
      <c r="G45" s="442"/>
      <c r="H45" s="443"/>
      <c r="I45" s="444"/>
    </row>
    <row r="46" spans="1:9" ht="15.75" thickTop="1">
      <c r="A46" s="430"/>
      <c r="B46" s="413"/>
      <c r="C46" s="414"/>
      <c r="D46" s="415"/>
      <c r="E46" s="410"/>
      <c r="F46" s="430"/>
      <c r="G46" s="413"/>
      <c r="H46" s="414"/>
      <c r="I46" s="415"/>
    </row>
    <row r="47" spans="1:9" ht="15">
      <c r="A47" s="431"/>
      <c r="B47" s="416"/>
      <c r="C47" s="417"/>
      <c r="D47" s="418"/>
      <c r="E47" s="410"/>
      <c r="F47" s="431"/>
      <c r="G47" s="416"/>
      <c r="H47" s="417"/>
      <c r="I47" s="418"/>
    </row>
    <row r="48" spans="1:9" ht="15">
      <c r="A48" s="431"/>
      <c r="B48" s="416"/>
      <c r="C48" s="417"/>
      <c r="D48" s="418"/>
      <c r="E48" s="410"/>
      <c r="F48" s="431"/>
      <c r="G48" s="416"/>
      <c r="H48" s="417"/>
      <c r="I48" s="418"/>
    </row>
    <row r="49" spans="1:9" ht="15">
      <c r="A49" s="431"/>
      <c r="B49" s="416"/>
      <c r="C49" s="417"/>
      <c r="D49" s="418"/>
      <c r="E49" s="410"/>
      <c r="F49" s="431"/>
      <c r="G49" s="416"/>
      <c r="H49" s="417"/>
      <c r="I49" s="418"/>
    </row>
    <row r="50" spans="1:9" ht="15">
      <c r="A50" s="431"/>
      <c r="B50" s="416"/>
      <c r="C50" s="417"/>
      <c r="D50" s="418"/>
      <c r="E50" s="410"/>
      <c r="F50" s="431"/>
      <c r="G50" s="416"/>
      <c r="H50" s="438"/>
      <c r="I50" s="418"/>
    </row>
    <row r="51" spans="1:9" ht="15.75" thickBot="1">
      <c r="A51" s="432"/>
      <c r="B51" s="419"/>
      <c r="C51" s="420"/>
      <c r="D51" s="421"/>
      <c r="E51" s="410"/>
      <c r="F51" s="432"/>
      <c r="G51" s="419"/>
      <c r="H51" s="420"/>
      <c r="I51" s="421"/>
    </row>
    <row r="52" spans="1:9" ht="15.75" thickTop="1">
      <c r="A52" s="433"/>
      <c r="B52" s="408"/>
      <c r="C52" s="414"/>
      <c r="D52" s="415"/>
      <c r="E52" s="410"/>
      <c r="F52" s="433"/>
      <c r="G52" s="408"/>
      <c r="H52" s="414"/>
      <c r="I52" s="415"/>
    </row>
    <row r="53" spans="1:9" ht="15.75" thickBot="1">
      <c r="A53" s="434"/>
      <c r="B53" s="409"/>
      <c r="C53" s="420"/>
      <c r="D53" s="421"/>
      <c r="E53" s="410"/>
      <c r="F53" s="434"/>
      <c r="G53" s="409"/>
      <c r="H53" s="435"/>
      <c r="I53" s="421"/>
    </row>
    <row r="54" spans="1:9" ht="17.25" thickBot="1" thickTop="1">
      <c r="A54" s="436"/>
      <c r="B54" s="448"/>
      <c r="C54" s="422"/>
      <c r="D54" s="423"/>
      <c r="E54" s="410"/>
      <c r="F54" s="436"/>
      <c r="G54" s="448"/>
      <c r="H54" s="422"/>
      <c r="I54" s="423"/>
    </row>
    <row r="55" ht="15.75" thickTop="1"/>
    <row r="56" ht="15">
      <c r="A56" s="447"/>
    </row>
    <row r="57" ht="15">
      <c r="A57" s="447"/>
    </row>
    <row r="58" ht="15">
      <c r="A58" s="446"/>
    </row>
  </sheetData>
  <sheetProtection/>
  <mergeCells count="3">
    <mergeCell ref="A1:I1"/>
    <mergeCell ref="A8:I8"/>
    <mergeCell ref="A32:I3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58"/>
  <sheetViews>
    <sheetView zoomScalePageLayoutView="0" workbookViewId="0" topLeftCell="A37">
      <selection activeCell="A56" sqref="A56"/>
    </sheetView>
  </sheetViews>
  <sheetFormatPr defaultColWidth="9.140625" defaultRowHeight="15"/>
  <cols>
    <col min="1" max="1" width="15.57421875" style="8" customWidth="1"/>
    <col min="2" max="3" width="10.7109375" style="8" customWidth="1"/>
    <col min="4" max="4" width="8.7109375" style="8" customWidth="1"/>
    <col min="5" max="5" width="4.140625" style="8" customWidth="1"/>
    <col min="6" max="6" width="18.28125" style="8" customWidth="1"/>
    <col min="7" max="8" width="10.7109375" style="8" customWidth="1"/>
    <col min="9" max="9" width="8.7109375" style="8" customWidth="1"/>
    <col min="10" max="16384" width="9.140625" style="8" customWidth="1"/>
  </cols>
  <sheetData>
    <row r="1" spans="1:9" ht="37.5" customHeight="1">
      <c r="A1" s="650" t="s">
        <v>237</v>
      </c>
      <c r="B1" s="650"/>
      <c r="C1" s="650"/>
      <c r="D1" s="650"/>
      <c r="E1" s="650"/>
      <c r="F1" s="650"/>
      <c r="G1" s="650"/>
      <c r="H1" s="650"/>
      <c r="I1" s="650"/>
    </row>
    <row r="2" spans="1:5" ht="21">
      <c r="A2" s="439" t="s">
        <v>230</v>
      </c>
      <c r="B2" s="440"/>
      <c r="C2" s="426"/>
      <c r="D2" s="425"/>
      <c r="E2" s="425"/>
    </row>
    <row r="3" spans="1:5" ht="21">
      <c r="A3" s="439" t="s">
        <v>231</v>
      </c>
      <c r="B3" s="169"/>
      <c r="C3" s="425"/>
      <c r="D3" s="425"/>
      <c r="E3" s="425"/>
    </row>
    <row r="4" spans="1:9" ht="15.75">
      <c r="A4" s="439" t="s">
        <v>232</v>
      </c>
      <c r="B4" s="169"/>
      <c r="C4" s="169"/>
      <c r="D4" s="169"/>
      <c r="E4" s="169"/>
      <c r="F4" s="169"/>
      <c r="G4" s="169"/>
      <c r="H4" s="169"/>
      <c r="I4" s="169"/>
    </row>
    <row r="5" spans="1:2" ht="15.75">
      <c r="A5" s="439" t="s">
        <v>233</v>
      </c>
      <c r="B5" s="13"/>
    </row>
    <row r="6" spans="1:9" ht="15.75">
      <c r="A6" s="439" t="s">
        <v>235</v>
      </c>
      <c r="B6" s="169"/>
      <c r="C6" s="169"/>
      <c r="D6" s="169"/>
      <c r="E6" s="169"/>
      <c r="F6" s="169"/>
      <c r="G6" s="169"/>
      <c r="H6" s="169"/>
      <c r="I6" s="169"/>
    </row>
    <row r="7" spans="1:9" ht="15.75">
      <c r="A7" s="410"/>
      <c r="B7" s="427"/>
      <c r="C7" s="428"/>
      <c r="D7" s="429"/>
      <c r="E7" s="428"/>
      <c r="F7" s="428"/>
      <c r="G7" s="428"/>
      <c r="H7" s="428"/>
      <c r="I7" s="429"/>
    </row>
    <row r="8" spans="1:9" ht="18.75">
      <c r="A8" s="651" t="s">
        <v>238</v>
      </c>
      <c r="B8" s="651"/>
      <c r="C8" s="651"/>
      <c r="D8" s="651"/>
      <c r="E8" s="651"/>
      <c r="F8" s="651"/>
      <c r="G8" s="651"/>
      <c r="H8" s="651"/>
      <c r="I8" s="651"/>
    </row>
    <row r="9" spans="1:9" ht="15.75" thickBot="1">
      <c r="A9" s="410"/>
      <c r="B9" s="411"/>
      <c r="C9" s="410"/>
      <c r="D9" s="412"/>
      <c r="E9" s="410"/>
      <c r="F9" s="410"/>
      <c r="G9" s="410"/>
      <c r="H9" s="410"/>
      <c r="I9" s="412"/>
    </row>
    <row r="10" spans="1:9" ht="16.5" thickBot="1" thickTop="1">
      <c r="A10" s="441" t="s">
        <v>239</v>
      </c>
      <c r="B10" s="442" t="s">
        <v>223</v>
      </c>
      <c r="C10" s="443" t="s">
        <v>224</v>
      </c>
      <c r="D10" s="444" t="s">
        <v>225</v>
      </c>
      <c r="E10" s="410"/>
      <c r="F10" s="441" t="s">
        <v>239</v>
      </c>
      <c r="G10" s="442" t="s">
        <v>223</v>
      </c>
      <c r="H10" s="443" t="s">
        <v>224</v>
      </c>
      <c r="I10" s="444" t="s">
        <v>225</v>
      </c>
    </row>
    <row r="11" spans="1:9" ht="15.75" thickTop="1">
      <c r="A11" s="430" t="s">
        <v>240</v>
      </c>
      <c r="B11" s="413"/>
      <c r="C11" s="414"/>
      <c r="D11" s="415"/>
      <c r="E11" s="410"/>
      <c r="F11" s="430" t="s">
        <v>240</v>
      </c>
      <c r="G11" s="413"/>
      <c r="H11" s="414"/>
      <c r="I11" s="415"/>
    </row>
    <row r="12" spans="1:9" ht="15">
      <c r="A12" s="431"/>
      <c r="B12" s="416"/>
      <c r="C12" s="417"/>
      <c r="D12" s="418"/>
      <c r="E12" s="410"/>
      <c r="F12" s="431"/>
      <c r="G12" s="416"/>
      <c r="H12" s="417"/>
      <c r="I12" s="418"/>
    </row>
    <row r="13" spans="1:9" ht="15">
      <c r="A13" s="431"/>
      <c r="B13" s="416"/>
      <c r="C13" s="417"/>
      <c r="D13" s="418"/>
      <c r="E13" s="410"/>
      <c r="F13" s="431"/>
      <c r="G13" s="416"/>
      <c r="H13" s="417"/>
      <c r="I13" s="418"/>
    </row>
    <row r="14" spans="1:9" ht="15">
      <c r="A14" s="431"/>
      <c r="B14" s="416"/>
      <c r="C14" s="417"/>
      <c r="D14" s="418"/>
      <c r="E14" s="410"/>
      <c r="F14" s="431"/>
      <c r="G14" s="416"/>
      <c r="H14" s="417"/>
      <c r="I14" s="418"/>
    </row>
    <row r="15" spans="1:9" ht="15">
      <c r="A15" s="431"/>
      <c r="B15" s="416"/>
      <c r="C15" s="417"/>
      <c r="D15" s="418"/>
      <c r="E15" s="410"/>
      <c r="F15" s="431"/>
      <c r="G15" s="416"/>
      <c r="H15" s="417"/>
      <c r="I15" s="418"/>
    </row>
    <row r="16" spans="1:9" ht="15.75" thickBot="1">
      <c r="A16" s="432"/>
      <c r="B16" s="419"/>
      <c r="C16" s="420"/>
      <c r="D16" s="421"/>
      <c r="E16" s="410"/>
      <c r="F16" s="432"/>
      <c r="G16" s="419"/>
      <c r="H16" s="420"/>
      <c r="I16" s="421"/>
    </row>
    <row r="17" spans="1:9" ht="15.75" thickTop="1">
      <c r="A17" s="433" t="s">
        <v>226</v>
      </c>
      <c r="B17" s="408"/>
      <c r="C17" s="414"/>
      <c r="D17" s="415"/>
      <c r="E17" s="410"/>
      <c r="F17" s="433" t="s">
        <v>226</v>
      </c>
      <c r="G17" s="408"/>
      <c r="H17" s="414"/>
      <c r="I17" s="415"/>
    </row>
    <row r="18" spans="1:9" ht="15.75" thickBot="1">
      <c r="A18" s="434" t="s">
        <v>227</v>
      </c>
      <c r="B18" s="409"/>
      <c r="C18" s="435"/>
      <c r="D18" s="421"/>
      <c r="E18" s="410"/>
      <c r="F18" s="434" t="s">
        <v>227</v>
      </c>
      <c r="G18" s="409"/>
      <c r="H18" s="420"/>
      <c r="I18" s="421"/>
    </row>
    <row r="19" spans="1:9" ht="17.25" thickBot="1" thickTop="1">
      <c r="A19" s="436" t="s">
        <v>228</v>
      </c>
      <c r="B19" s="448"/>
      <c r="C19" s="422"/>
      <c r="D19" s="423">
        <f>SUM(D11:D18)</f>
        <v>0</v>
      </c>
      <c r="E19" s="410"/>
      <c r="F19" s="436" t="s">
        <v>228</v>
      </c>
      <c r="G19" s="448"/>
      <c r="H19" s="422"/>
      <c r="I19" s="423">
        <f>SUM(I11:I18)</f>
        <v>0</v>
      </c>
    </row>
    <row r="20" spans="1:9" ht="16.5" thickBot="1" thickTop="1">
      <c r="A20" s="410"/>
      <c r="B20" s="410"/>
      <c r="C20" s="424"/>
      <c r="D20" s="412"/>
      <c r="E20" s="410"/>
      <c r="F20" s="410"/>
      <c r="G20" s="410"/>
      <c r="H20" s="424"/>
      <c r="I20" s="412"/>
    </row>
    <row r="21" spans="1:9" ht="16.5" thickBot="1" thickTop="1">
      <c r="A21" s="441" t="s">
        <v>239</v>
      </c>
      <c r="B21" s="442" t="s">
        <v>223</v>
      </c>
      <c r="C21" s="443" t="s">
        <v>224</v>
      </c>
      <c r="D21" s="444" t="s">
        <v>225</v>
      </c>
      <c r="E21" s="410"/>
      <c r="F21" s="441" t="s">
        <v>239</v>
      </c>
      <c r="G21" s="442" t="s">
        <v>223</v>
      </c>
      <c r="H21" s="443" t="s">
        <v>224</v>
      </c>
      <c r="I21" s="444" t="s">
        <v>225</v>
      </c>
    </row>
    <row r="22" spans="1:9" ht="15.75" thickTop="1">
      <c r="A22" s="430" t="s">
        <v>240</v>
      </c>
      <c r="B22" s="413"/>
      <c r="C22" s="414"/>
      <c r="D22" s="415"/>
      <c r="E22" s="410"/>
      <c r="F22" s="430" t="s">
        <v>240</v>
      </c>
      <c r="G22" s="413"/>
      <c r="H22" s="414"/>
      <c r="I22" s="415"/>
    </row>
    <row r="23" spans="1:9" ht="15">
      <c r="A23" s="431"/>
      <c r="B23" s="416"/>
      <c r="C23" s="417"/>
      <c r="D23" s="418"/>
      <c r="E23" s="410"/>
      <c r="F23" s="431"/>
      <c r="G23" s="416"/>
      <c r="H23" s="417"/>
      <c r="I23" s="418"/>
    </row>
    <row r="24" spans="1:9" ht="15">
      <c r="A24" s="431"/>
      <c r="B24" s="416"/>
      <c r="C24" s="417"/>
      <c r="D24" s="418"/>
      <c r="E24" s="410"/>
      <c r="F24" s="431"/>
      <c r="G24" s="416"/>
      <c r="H24" s="417"/>
      <c r="I24" s="418"/>
    </row>
    <row r="25" spans="1:9" ht="15">
      <c r="A25" s="431"/>
      <c r="B25" s="416"/>
      <c r="C25" s="417"/>
      <c r="D25" s="418"/>
      <c r="E25" s="410"/>
      <c r="F25" s="431"/>
      <c r="G25" s="416"/>
      <c r="H25" s="417"/>
      <c r="I25" s="418"/>
    </row>
    <row r="26" spans="1:9" ht="15">
      <c r="A26" s="431"/>
      <c r="B26" s="416"/>
      <c r="C26" s="417"/>
      <c r="D26" s="418"/>
      <c r="E26" s="410"/>
      <c r="F26" s="431"/>
      <c r="G26" s="416"/>
      <c r="H26" s="417"/>
      <c r="I26" s="418"/>
    </row>
    <row r="27" spans="1:9" ht="15.75" thickBot="1">
      <c r="A27" s="432"/>
      <c r="B27" s="419"/>
      <c r="C27" s="420"/>
      <c r="D27" s="421"/>
      <c r="E27" s="410"/>
      <c r="F27" s="432"/>
      <c r="G27" s="419"/>
      <c r="H27" s="420"/>
      <c r="I27" s="421"/>
    </row>
    <row r="28" spans="1:9" ht="15.75" thickTop="1">
      <c r="A28" s="433" t="s">
        <v>226</v>
      </c>
      <c r="B28" s="408"/>
      <c r="C28" s="414"/>
      <c r="D28" s="415"/>
      <c r="E28" s="410"/>
      <c r="F28" s="433" t="s">
        <v>226</v>
      </c>
      <c r="G28" s="408"/>
      <c r="H28" s="437"/>
      <c r="I28" s="415"/>
    </row>
    <row r="29" spans="1:9" ht="15.75" thickBot="1">
      <c r="A29" s="434" t="s">
        <v>227</v>
      </c>
      <c r="B29" s="409"/>
      <c r="C29" s="420"/>
      <c r="D29" s="421"/>
      <c r="E29" s="410"/>
      <c r="F29" s="434" t="s">
        <v>227</v>
      </c>
      <c r="G29" s="409"/>
      <c r="H29" s="420"/>
      <c r="I29" s="421"/>
    </row>
    <row r="30" spans="1:9" ht="17.25" thickBot="1" thickTop="1">
      <c r="A30" s="436" t="s">
        <v>228</v>
      </c>
      <c r="B30" s="448"/>
      <c r="C30" s="422"/>
      <c r="D30" s="423">
        <f>SUM(D22:D29)</f>
        <v>0</v>
      </c>
      <c r="E30" s="410"/>
      <c r="F30" s="436" t="s">
        <v>228</v>
      </c>
      <c r="G30" s="448"/>
      <c r="H30" s="422"/>
      <c r="I30" s="423">
        <f>SUM(I22:I29)</f>
        <v>0</v>
      </c>
    </row>
    <row r="31" ht="15.75" thickTop="1"/>
    <row r="32" spans="1:9" ht="18.75">
      <c r="A32" s="651" t="s">
        <v>241</v>
      </c>
      <c r="B32" s="651"/>
      <c r="C32" s="651"/>
      <c r="D32" s="651"/>
      <c r="E32" s="651"/>
      <c r="F32" s="651"/>
      <c r="G32" s="651"/>
      <c r="H32" s="651"/>
      <c r="I32" s="651"/>
    </row>
    <row r="33" spans="1:9" ht="7.5" customHeight="1" thickBot="1">
      <c r="A33" s="410"/>
      <c r="B33" s="411"/>
      <c r="C33" s="410"/>
      <c r="D33" s="412"/>
      <c r="E33" s="410"/>
      <c r="F33" s="410"/>
      <c r="G33" s="410"/>
      <c r="H33" s="410"/>
      <c r="I33" s="412"/>
    </row>
    <row r="34" spans="1:9" ht="16.5" thickBot="1" thickTop="1">
      <c r="A34" s="441" t="s">
        <v>239</v>
      </c>
      <c r="B34" s="442" t="s">
        <v>223</v>
      </c>
      <c r="C34" s="443" t="s">
        <v>224</v>
      </c>
      <c r="D34" s="444" t="s">
        <v>225</v>
      </c>
      <c r="E34" s="410"/>
      <c r="F34" s="441" t="s">
        <v>239</v>
      </c>
      <c r="G34" s="442" t="s">
        <v>223</v>
      </c>
      <c r="H34" s="443" t="s">
        <v>224</v>
      </c>
      <c r="I34" s="444" t="s">
        <v>225</v>
      </c>
    </row>
    <row r="35" spans="1:9" ht="15.75" thickTop="1">
      <c r="A35" s="430" t="s">
        <v>240</v>
      </c>
      <c r="B35" s="413"/>
      <c r="C35" s="414"/>
      <c r="D35" s="415"/>
      <c r="E35" s="410"/>
      <c r="F35" s="430" t="s">
        <v>240</v>
      </c>
      <c r="G35" s="413"/>
      <c r="H35" s="414"/>
      <c r="I35" s="415"/>
    </row>
    <row r="36" spans="1:9" ht="15">
      <c r="A36" s="431"/>
      <c r="B36" s="416"/>
      <c r="C36" s="417"/>
      <c r="D36" s="418"/>
      <c r="E36" s="410"/>
      <c r="F36" s="431"/>
      <c r="G36" s="416"/>
      <c r="H36" s="417"/>
      <c r="I36" s="418"/>
    </row>
    <row r="37" spans="1:9" ht="15">
      <c r="A37" s="431"/>
      <c r="B37" s="416"/>
      <c r="C37" s="417"/>
      <c r="D37" s="418"/>
      <c r="E37" s="410"/>
      <c r="F37" s="431"/>
      <c r="G37" s="416"/>
      <c r="H37" s="417"/>
      <c r="I37" s="418"/>
    </row>
    <row r="38" spans="1:9" ht="15">
      <c r="A38" s="431"/>
      <c r="B38" s="416"/>
      <c r="C38" s="417"/>
      <c r="D38" s="418"/>
      <c r="E38" s="410"/>
      <c r="F38" s="431"/>
      <c r="G38" s="416"/>
      <c r="H38" s="417"/>
      <c r="I38" s="418"/>
    </row>
    <row r="39" spans="1:9" ht="15">
      <c r="A39" s="431"/>
      <c r="B39" s="416"/>
      <c r="C39" s="417"/>
      <c r="D39" s="418"/>
      <c r="E39" s="410"/>
      <c r="F39" s="431"/>
      <c r="G39" s="416"/>
      <c r="H39" s="417"/>
      <c r="I39" s="418"/>
    </row>
    <row r="40" spans="1:9" ht="15.75" thickBot="1">
      <c r="A40" s="432"/>
      <c r="B40" s="419"/>
      <c r="C40" s="420"/>
      <c r="D40" s="421"/>
      <c r="E40" s="410"/>
      <c r="F40" s="432"/>
      <c r="G40" s="419"/>
      <c r="H40" s="420"/>
      <c r="I40" s="421"/>
    </row>
    <row r="41" spans="1:9" ht="15.75" thickTop="1">
      <c r="A41" s="433" t="s">
        <v>226</v>
      </c>
      <c r="B41" s="408"/>
      <c r="C41" s="414"/>
      <c r="D41" s="415"/>
      <c r="E41" s="410"/>
      <c r="F41" s="433" t="s">
        <v>226</v>
      </c>
      <c r="G41" s="408"/>
      <c r="H41" s="414"/>
      <c r="I41" s="415"/>
    </row>
    <row r="42" spans="1:9" ht="15.75" thickBot="1">
      <c r="A42" s="434" t="s">
        <v>227</v>
      </c>
      <c r="B42" s="409"/>
      <c r="C42" s="420"/>
      <c r="D42" s="421"/>
      <c r="E42" s="410"/>
      <c r="F42" s="434" t="s">
        <v>227</v>
      </c>
      <c r="G42" s="409"/>
      <c r="H42" s="420"/>
      <c r="I42" s="421"/>
    </row>
    <row r="43" spans="1:9" ht="17.25" thickBot="1" thickTop="1">
      <c r="A43" s="436" t="s">
        <v>228</v>
      </c>
      <c r="B43" s="448"/>
      <c r="C43" s="422"/>
      <c r="D43" s="423">
        <f>SUM(D35:D42)</f>
        <v>0</v>
      </c>
      <c r="E43" s="410"/>
      <c r="F43" s="436" t="s">
        <v>228</v>
      </c>
      <c r="G43" s="448"/>
      <c r="H43" s="422"/>
      <c r="I43" s="423">
        <f>SUM(I35:I42)</f>
        <v>0</v>
      </c>
    </row>
    <row r="44" spans="1:9" ht="16.5" thickBot="1" thickTop="1">
      <c r="A44" s="410"/>
      <c r="B44" s="410"/>
      <c r="C44" s="424"/>
      <c r="D44" s="412"/>
      <c r="E44" s="410"/>
      <c r="F44" s="410"/>
      <c r="G44" s="410"/>
      <c r="H44" s="424"/>
      <c r="I44" s="412"/>
    </row>
    <row r="45" spans="1:9" ht="16.5" thickBot="1" thickTop="1">
      <c r="A45" s="441" t="s">
        <v>239</v>
      </c>
      <c r="B45" s="442" t="s">
        <v>223</v>
      </c>
      <c r="C45" s="443" t="s">
        <v>224</v>
      </c>
      <c r="D45" s="444" t="s">
        <v>225</v>
      </c>
      <c r="E45" s="410"/>
      <c r="F45" s="441" t="s">
        <v>239</v>
      </c>
      <c r="G45" s="442" t="s">
        <v>223</v>
      </c>
      <c r="H45" s="443" t="s">
        <v>224</v>
      </c>
      <c r="I45" s="444" t="s">
        <v>225</v>
      </c>
    </row>
    <row r="46" spans="1:9" ht="15.75" thickTop="1">
      <c r="A46" s="430" t="s">
        <v>240</v>
      </c>
      <c r="B46" s="413"/>
      <c r="C46" s="414"/>
      <c r="D46" s="415"/>
      <c r="E46" s="410"/>
      <c r="F46" s="430" t="s">
        <v>240</v>
      </c>
      <c r="G46" s="413"/>
      <c r="H46" s="414"/>
      <c r="I46" s="415"/>
    </row>
    <row r="47" spans="1:9" ht="15">
      <c r="A47" s="431"/>
      <c r="B47" s="416"/>
      <c r="C47" s="417"/>
      <c r="D47" s="418"/>
      <c r="E47" s="410"/>
      <c r="F47" s="431"/>
      <c r="G47" s="416"/>
      <c r="H47" s="417"/>
      <c r="I47" s="418"/>
    </row>
    <row r="48" spans="1:9" ht="15">
      <c r="A48" s="431"/>
      <c r="B48" s="416"/>
      <c r="C48" s="417"/>
      <c r="D48" s="418"/>
      <c r="E48" s="410"/>
      <c r="F48" s="431"/>
      <c r="G48" s="416"/>
      <c r="H48" s="417"/>
      <c r="I48" s="418"/>
    </row>
    <row r="49" spans="1:9" ht="15">
      <c r="A49" s="431"/>
      <c r="B49" s="416"/>
      <c r="C49" s="417"/>
      <c r="D49" s="418"/>
      <c r="E49" s="410"/>
      <c r="F49" s="431"/>
      <c r="G49" s="416"/>
      <c r="H49" s="417"/>
      <c r="I49" s="418"/>
    </row>
    <row r="50" spans="1:9" ht="15">
      <c r="A50" s="431"/>
      <c r="B50" s="416"/>
      <c r="C50" s="417"/>
      <c r="D50" s="418"/>
      <c r="E50" s="410"/>
      <c r="F50" s="431"/>
      <c r="G50" s="416"/>
      <c r="H50" s="438"/>
      <c r="I50" s="418"/>
    </row>
    <row r="51" spans="1:9" ht="15.75" thickBot="1">
      <c r="A51" s="432"/>
      <c r="B51" s="419"/>
      <c r="C51" s="420"/>
      <c r="D51" s="421"/>
      <c r="E51" s="410"/>
      <c r="F51" s="432"/>
      <c r="G51" s="419"/>
      <c r="H51" s="420"/>
      <c r="I51" s="421"/>
    </row>
    <row r="52" spans="1:9" ht="15.75" thickTop="1">
      <c r="A52" s="433" t="s">
        <v>226</v>
      </c>
      <c r="B52" s="408"/>
      <c r="C52" s="414"/>
      <c r="D52" s="415"/>
      <c r="E52" s="410"/>
      <c r="F52" s="433" t="s">
        <v>226</v>
      </c>
      <c r="G52" s="408"/>
      <c r="H52" s="414"/>
      <c r="I52" s="415"/>
    </row>
    <row r="53" spans="1:9" ht="15.75" thickBot="1">
      <c r="A53" s="434" t="s">
        <v>227</v>
      </c>
      <c r="B53" s="409"/>
      <c r="C53" s="420"/>
      <c r="D53" s="421"/>
      <c r="E53" s="410"/>
      <c r="F53" s="434" t="s">
        <v>227</v>
      </c>
      <c r="G53" s="409"/>
      <c r="H53" s="435"/>
      <c r="I53" s="421"/>
    </row>
    <row r="54" spans="1:9" ht="17.25" thickBot="1" thickTop="1">
      <c r="A54" s="436" t="s">
        <v>228</v>
      </c>
      <c r="B54" s="448"/>
      <c r="C54" s="422"/>
      <c r="D54" s="423">
        <f>SUM(D46:D53)</f>
        <v>0</v>
      </c>
      <c r="E54" s="410"/>
      <c r="F54" s="436" t="s">
        <v>228</v>
      </c>
      <c r="G54" s="448"/>
      <c r="H54" s="422"/>
      <c r="I54" s="423">
        <f>SUM(I46:I53)</f>
        <v>0</v>
      </c>
    </row>
    <row r="55" ht="15.75" thickTop="1"/>
    <row r="56" ht="15">
      <c r="A56" s="447" t="s">
        <v>270</v>
      </c>
    </row>
    <row r="57" ht="15">
      <c r="A57" s="447" t="s">
        <v>236</v>
      </c>
    </row>
    <row r="58" ht="15">
      <c r="A58" s="446"/>
    </row>
  </sheetData>
  <sheetProtection/>
  <mergeCells count="3">
    <mergeCell ref="A1:I1"/>
    <mergeCell ref="A8:I8"/>
    <mergeCell ref="A32:I3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58"/>
  <sheetViews>
    <sheetView zoomScalePageLayoutView="0" workbookViewId="0" topLeftCell="A31">
      <selection activeCell="F58" sqref="F58"/>
    </sheetView>
  </sheetViews>
  <sheetFormatPr defaultColWidth="9.140625" defaultRowHeight="15"/>
  <cols>
    <col min="1" max="1" width="15.57421875" style="8" customWidth="1"/>
    <col min="2" max="3" width="10.7109375" style="8" customWidth="1"/>
    <col min="4" max="4" width="8.7109375" style="8" customWidth="1"/>
    <col min="5" max="5" width="4.140625" style="8" customWidth="1"/>
    <col min="6" max="6" width="18.28125" style="8" customWidth="1"/>
    <col min="7" max="8" width="10.7109375" style="8" customWidth="1"/>
    <col min="9" max="9" width="8.7109375" style="8" customWidth="1"/>
    <col min="10" max="16384" width="9.140625" style="8" customWidth="1"/>
  </cols>
  <sheetData>
    <row r="1" spans="1:9" ht="37.5" customHeight="1">
      <c r="A1" s="650" t="s">
        <v>234</v>
      </c>
      <c r="B1" s="650"/>
      <c r="C1" s="650"/>
      <c r="D1" s="650"/>
      <c r="E1" s="650"/>
      <c r="F1" s="650"/>
      <c r="G1" s="650"/>
      <c r="H1" s="650"/>
      <c r="I1" s="650"/>
    </row>
    <row r="2" spans="1:5" ht="21">
      <c r="A2" s="439" t="s">
        <v>230</v>
      </c>
      <c r="B2" s="440"/>
      <c r="C2" s="426"/>
      <c r="D2" s="425"/>
      <c r="E2" s="425"/>
    </row>
    <row r="3" spans="1:5" ht="21">
      <c r="A3" s="439" t="s">
        <v>231</v>
      </c>
      <c r="B3" s="169"/>
      <c r="C3" s="425"/>
      <c r="D3" s="425"/>
      <c r="E3" s="425"/>
    </row>
    <row r="4" spans="1:9" ht="15.75">
      <c r="A4" s="439" t="s">
        <v>232</v>
      </c>
      <c r="B4" s="169"/>
      <c r="C4" s="169"/>
      <c r="D4" s="169"/>
      <c r="E4" s="169"/>
      <c r="F4" s="169"/>
      <c r="G4" s="169"/>
      <c r="H4" s="169"/>
      <c r="I4" s="169"/>
    </row>
    <row r="5" spans="1:2" ht="15.75">
      <c r="A5" s="439" t="s">
        <v>233</v>
      </c>
      <c r="B5" s="13"/>
    </row>
    <row r="6" spans="1:9" ht="15.75">
      <c r="A6" s="439" t="s">
        <v>235</v>
      </c>
      <c r="B6" s="169"/>
      <c r="C6" s="169"/>
      <c r="D6" s="169"/>
      <c r="E6" s="169"/>
      <c r="F6" s="169"/>
      <c r="G6" s="169"/>
      <c r="H6" s="169"/>
      <c r="I6" s="169"/>
    </row>
    <row r="7" spans="1:9" ht="15.75">
      <c r="A7" s="410"/>
      <c r="B7" s="427"/>
      <c r="C7" s="428"/>
      <c r="D7" s="429"/>
      <c r="E7" s="428"/>
      <c r="F7" s="428"/>
      <c r="G7" s="428"/>
      <c r="H7" s="428"/>
      <c r="I7" s="429"/>
    </row>
    <row r="8" spans="1:9" ht="18.75">
      <c r="A8" s="651" t="s">
        <v>222</v>
      </c>
      <c r="B8" s="651"/>
      <c r="C8" s="651"/>
      <c r="D8" s="651"/>
      <c r="E8" s="651"/>
      <c r="F8" s="651"/>
      <c r="G8" s="651"/>
      <c r="H8" s="651"/>
      <c r="I8" s="651"/>
    </row>
    <row r="9" spans="1:9" ht="15.75" thickBot="1">
      <c r="A9" s="410"/>
      <c r="B9" s="411"/>
      <c r="C9" s="410"/>
      <c r="D9" s="412"/>
      <c r="E9" s="410"/>
      <c r="F9" s="410"/>
      <c r="G9" s="410"/>
      <c r="H9" s="410"/>
      <c r="I9" s="412"/>
    </row>
    <row r="10" spans="1:9" ht="16.5" thickBot="1" thickTop="1">
      <c r="A10" s="441" t="s">
        <v>239</v>
      </c>
      <c r="B10" s="442" t="s">
        <v>223</v>
      </c>
      <c r="C10" s="443" t="s">
        <v>224</v>
      </c>
      <c r="D10" s="444" t="s">
        <v>225</v>
      </c>
      <c r="E10" s="410"/>
      <c r="F10" s="441" t="s">
        <v>239</v>
      </c>
      <c r="G10" s="442" t="s">
        <v>223</v>
      </c>
      <c r="H10" s="443" t="s">
        <v>224</v>
      </c>
      <c r="I10" s="444" t="s">
        <v>225</v>
      </c>
    </row>
    <row r="11" spans="1:9" ht="15.75" thickTop="1">
      <c r="A11" s="430" t="s">
        <v>240</v>
      </c>
      <c r="B11" s="413"/>
      <c r="C11" s="414"/>
      <c r="D11" s="415"/>
      <c r="E11" s="410"/>
      <c r="F11" s="430" t="s">
        <v>240</v>
      </c>
      <c r="G11" s="413"/>
      <c r="H11" s="414"/>
      <c r="I11" s="415"/>
    </row>
    <row r="12" spans="1:9" ht="15">
      <c r="A12" s="431"/>
      <c r="B12" s="416"/>
      <c r="C12" s="417"/>
      <c r="D12" s="418"/>
      <c r="E12" s="410"/>
      <c r="F12" s="431"/>
      <c r="G12" s="416"/>
      <c r="H12" s="417"/>
      <c r="I12" s="418"/>
    </row>
    <row r="13" spans="1:9" ht="15">
      <c r="A13" s="431"/>
      <c r="B13" s="416"/>
      <c r="C13" s="417"/>
      <c r="D13" s="418"/>
      <c r="E13" s="410"/>
      <c r="F13" s="431"/>
      <c r="G13" s="416"/>
      <c r="H13" s="417"/>
      <c r="I13" s="418"/>
    </row>
    <row r="14" spans="1:9" ht="15">
      <c r="A14" s="431"/>
      <c r="B14" s="416"/>
      <c r="C14" s="417"/>
      <c r="D14" s="418"/>
      <c r="E14" s="410"/>
      <c r="F14" s="431"/>
      <c r="G14" s="416"/>
      <c r="H14" s="417"/>
      <c r="I14" s="418"/>
    </row>
    <row r="15" spans="1:9" ht="15">
      <c r="A15" s="431"/>
      <c r="B15" s="416"/>
      <c r="C15" s="417"/>
      <c r="D15" s="418"/>
      <c r="E15" s="410"/>
      <c r="F15" s="431"/>
      <c r="G15" s="416"/>
      <c r="H15" s="417"/>
      <c r="I15" s="418"/>
    </row>
    <row r="16" spans="1:9" ht="15.75" thickBot="1">
      <c r="A16" s="432"/>
      <c r="B16" s="419"/>
      <c r="C16" s="420"/>
      <c r="D16" s="421"/>
      <c r="E16" s="410"/>
      <c r="F16" s="432"/>
      <c r="G16" s="419"/>
      <c r="H16" s="420"/>
      <c r="I16" s="421"/>
    </row>
    <row r="17" spans="1:9" ht="15.75" thickTop="1">
      <c r="A17" s="433" t="s">
        <v>226</v>
      </c>
      <c r="B17" s="408"/>
      <c r="C17" s="414"/>
      <c r="D17" s="415"/>
      <c r="E17" s="410"/>
      <c r="F17" s="433" t="s">
        <v>226</v>
      </c>
      <c r="G17" s="408"/>
      <c r="H17" s="414"/>
      <c r="I17" s="415"/>
    </row>
    <row r="18" spans="1:9" ht="15.75" thickBot="1">
      <c r="A18" s="434" t="s">
        <v>227</v>
      </c>
      <c r="B18" s="409"/>
      <c r="C18" s="435"/>
      <c r="D18" s="421"/>
      <c r="E18" s="410"/>
      <c r="F18" s="434" t="s">
        <v>227</v>
      </c>
      <c r="G18" s="409"/>
      <c r="H18" s="420"/>
      <c r="I18" s="421"/>
    </row>
    <row r="19" spans="1:9" ht="17.25" thickBot="1" thickTop="1">
      <c r="A19" s="436" t="s">
        <v>228</v>
      </c>
      <c r="B19" s="448"/>
      <c r="C19" s="422"/>
      <c r="D19" s="423">
        <f>SUM(D11:D18)</f>
        <v>0</v>
      </c>
      <c r="E19" s="410"/>
      <c r="F19" s="436" t="s">
        <v>228</v>
      </c>
      <c r="G19" s="448"/>
      <c r="H19" s="422"/>
      <c r="I19" s="423">
        <f>SUM(I11:I18)</f>
        <v>0</v>
      </c>
    </row>
    <row r="20" spans="1:9" ht="16.5" thickBot="1" thickTop="1">
      <c r="A20" s="410"/>
      <c r="B20" s="410"/>
      <c r="C20" s="424"/>
      <c r="D20" s="412"/>
      <c r="E20" s="410"/>
      <c r="F20" s="410"/>
      <c r="G20" s="410"/>
      <c r="H20" s="424"/>
      <c r="I20" s="412"/>
    </row>
    <row r="21" spans="1:9" ht="16.5" thickBot="1" thickTop="1">
      <c r="A21" s="441" t="s">
        <v>239</v>
      </c>
      <c r="B21" s="442" t="s">
        <v>223</v>
      </c>
      <c r="C21" s="443" t="s">
        <v>224</v>
      </c>
      <c r="D21" s="444" t="s">
        <v>225</v>
      </c>
      <c r="E21" s="410"/>
      <c r="F21" s="441" t="s">
        <v>239</v>
      </c>
      <c r="G21" s="442" t="s">
        <v>223</v>
      </c>
      <c r="H21" s="443" t="s">
        <v>224</v>
      </c>
      <c r="I21" s="444" t="s">
        <v>225</v>
      </c>
    </row>
    <row r="22" spans="1:9" ht="15.75" thickTop="1">
      <c r="A22" s="430" t="s">
        <v>240</v>
      </c>
      <c r="B22" s="413"/>
      <c r="C22" s="414"/>
      <c r="D22" s="415"/>
      <c r="E22" s="410"/>
      <c r="F22" s="430" t="s">
        <v>240</v>
      </c>
      <c r="G22" s="413"/>
      <c r="H22" s="414"/>
      <c r="I22" s="415"/>
    </row>
    <row r="23" spans="1:9" ht="15">
      <c r="A23" s="431"/>
      <c r="B23" s="416"/>
      <c r="C23" s="417"/>
      <c r="D23" s="418"/>
      <c r="E23" s="410"/>
      <c r="F23" s="431"/>
      <c r="G23" s="416"/>
      <c r="H23" s="417"/>
      <c r="I23" s="418"/>
    </row>
    <row r="24" spans="1:9" ht="15">
      <c r="A24" s="431"/>
      <c r="B24" s="416"/>
      <c r="C24" s="417"/>
      <c r="D24" s="418"/>
      <c r="E24" s="410"/>
      <c r="F24" s="431"/>
      <c r="G24" s="416"/>
      <c r="H24" s="417"/>
      <c r="I24" s="418"/>
    </row>
    <row r="25" spans="1:9" ht="15">
      <c r="A25" s="431"/>
      <c r="B25" s="416"/>
      <c r="C25" s="417"/>
      <c r="D25" s="418"/>
      <c r="E25" s="410"/>
      <c r="F25" s="431"/>
      <c r="G25" s="416"/>
      <c r="H25" s="417"/>
      <c r="I25" s="418"/>
    </row>
    <row r="26" spans="1:9" ht="15">
      <c r="A26" s="431"/>
      <c r="B26" s="416"/>
      <c r="C26" s="417"/>
      <c r="D26" s="418"/>
      <c r="E26" s="410"/>
      <c r="F26" s="431"/>
      <c r="G26" s="416"/>
      <c r="H26" s="417"/>
      <c r="I26" s="418"/>
    </row>
    <row r="27" spans="1:9" ht="15.75" thickBot="1">
      <c r="A27" s="432"/>
      <c r="B27" s="419"/>
      <c r="C27" s="420"/>
      <c r="D27" s="421"/>
      <c r="E27" s="410"/>
      <c r="F27" s="432"/>
      <c r="G27" s="419"/>
      <c r="H27" s="420"/>
      <c r="I27" s="421"/>
    </row>
    <row r="28" spans="1:9" ht="15.75" thickTop="1">
      <c r="A28" s="433" t="s">
        <v>226</v>
      </c>
      <c r="B28" s="408"/>
      <c r="C28" s="414"/>
      <c r="D28" s="415"/>
      <c r="E28" s="410"/>
      <c r="F28" s="433" t="s">
        <v>226</v>
      </c>
      <c r="G28" s="408"/>
      <c r="H28" s="437"/>
      <c r="I28" s="415"/>
    </row>
    <row r="29" spans="1:9" ht="15.75" thickBot="1">
      <c r="A29" s="434" t="s">
        <v>227</v>
      </c>
      <c r="B29" s="409"/>
      <c r="C29" s="420"/>
      <c r="D29" s="421"/>
      <c r="E29" s="410"/>
      <c r="F29" s="434" t="s">
        <v>227</v>
      </c>
      <c r="G29" s="409"/>
      <c r="H29" s="420"/>
      <c r="I29" s="421"/>
    </row>
    <row r="30" spans="1:9" ht="17.25" thickBot="1" thickTop="1">
      <c r="A30" s="436" t="s">
        <v>228</v>
      </c>
      <c r="B30" s="448"/>
      <c r="C30" s="422"/>
      <c r="D30" s="423">
        <f>SUM(D22:D29)</f>
        <v>0</v>
      </c>
      <c r="E30" s="410"/>
      <c r="F30" s="436" t="s">
        <v>228</v>
      </c>
      <c r="G30" s="448"/>
      <c r="H30" s="422"/>
      <c r="I30" s="423">
        <f>SUM(I22:I29)</f>
        <v>0</v>
      </c>
    </row>
    <row r="31" ht="15.75" thickTop="1"/>
    <row r="32" spans="1:9" ht="18.75">
      <c r="A32" s="651" t="s">
        <v>229</v>
      </c>
      <c r="B32" s="651"/>
      <c r="C32" s="651"/>
      <c r="D32" s="651"/>
      <c r="E32" s="651"/>
      <c r="F32" s="651"/>
      <c r="G32" s="651"/>
      <c r="H32" s="651"/>
      <c r="I32" s="651"/>
    </row>
    <row r="33" spans="1:9" ht="7.5" customHeight="1" thickBot="1">
      <c r="A33" s="410"/>
      <c r="B33" s="411"/>
      <c r="C33" s="410"/>
      <c r="D33" s="412"/>
      <c r="E33" s="410"/>
      <c r="F33" s="410"/>
      <c r="G33" s="410"/>
      <c r="H33" s="410"/>
      <c r="I33" s="412"/>
    </row>
    <row r="34" spans="1:9" ht="16.5" thickBot="1" thickTop="1">
      <c r="A34" s="441" t="s">
        <v>239</v>
      </c>
      <c r="B34" s="442" t="s">
        <v>223</v>
      </c>
      <c r="C34" s="443" t="s">
        <v>224</v>
      </c>
      <c r="D34" s="444" t="s">
        <v>225</v>
      </c>
      <c r="E34" s="410"/>
      <c r="F34" s="441" t="s">
        <v>239</v>
      </c>
      <c r="G34" s="442" t="s">
        <v>223</v>
      </c>
      <c r="H34" s="443" t="s">
        <v>224</v>
      </c>
      <c r="I34" s="444" t="s">
        <v>225</v>
      </c>
    </row>
    <row r="35" spans="1:9" ht="15.75" thickTop="1">
      <c r="A35" s="430" t="s">
        <v>240</v>
      </c>
      <c r="B35" s="413"/>
      <c r="C35" s="414"/>
      <c r="D35" s="415"/>
      <c r="E35" s="410"/>
      <c r="F35" s="430" t="s">
        <v>240</v>
      </c>
      <c r="G35" s="413"/>
      <c r="H35" s="414"/>
      <c r="I35" s="415"/>
    </row>
    <row r="36" spans="1:9" ht="15">
      <c r="A36" s="431"/>
      <c r="B36" s="416"/>
      <c r="C36" s="417"/>
      <c r="D36" s="418"/>
      <c r="E36" s="410"/>
      <c r="F36" s="431"/>
      <c r="G36" s="416"/>
      <c r="H36" s="417"/>
      <c r="I36" s="418"/>
    </row>
    <row r="37" spans="1:9" ht="15">
      <c r="A37" s="431"/>
      <c r="B37" s="416"/>
      <c r="C37" s="417"/>
      <c r="D37" s="418"/>
      <c r="E37" s="410"/>
      <c r="F37" s="431"/>
      <c r="G37" s="416"/>
      <c r="H37" s="417"/>
      <c r="I37" s="418"/>
    </row>
    <row r="38" spans="1:9" ht="15">
      <c r="A38" s="431"/>
      <c r="B38" s="416"/>
      <c r="C38" s="417"/>
      <c r="D38" s="418"/>
      <c r="E38" s="410"/>
      <c r="F38" s="431"/>
      <c r="G38" s="416"/>
      <c r="H38" s="417"/>
      <c r="I38" s="418"/>
    </row>
    <row r="39" spans="1:9" ht="15">
      <c r="A39" s="431"/>
      <c r="B39" s="416"/>
      <c r="C39" s="417"/>
      <c r="D39" s="418"/>
      <c r="E39" s="410"/>
      <c r="F39" s="431"/>
      <c r="G39" s="416"/>
      <c r="H39" s="417"/>
      <c r="I39" s="418"/>
    </row>
    <row r="40" spans="1:9" ht="15.75" thickBot="1">
      <c r="A40" s="432"/>
      <c r="B40" s="419"/>
      <c r="C40" s="420"/>
      <c r="D40" s="421"/>
      <c r="E40" s="410"/>
      <c r="F40" s="432"/>
      <c r="G40" s="419"/>
      <c r="H40" s="420"/>
      <c r="I40" s="421"/>
    </row>
    <row r="41" spans="1:9" ht="15.75" thickTop="1">
      <c r="A41" s="433" t="s">
        <v>226</v>
      </c>
      <c r="B41" s="408"/>
      <c r="C41" s="414"/>
      <c r="D41" s="415"/>
      <c r="E41" s="410"/>
      <c r="F41" s="433" t="s">
        <v>226</v>
      </c>
      <c r="G41" s="408"/>
      <c r="H41" s="414"/>
      <c r="I41" s="415"/>
    </row>
    <row r="42" spans="1:9" ht="15.75" thickBot="1">
      <c r="A42" s="434" t="s">
        <v>227</v>
      </c>
      <c r="B42" s="409"/>
      <c r="C42" s="420"/>
      <c r="D42" s="421"/>
      <c r="E42" s="410"/>
      <c r="F42" s="434" t="s">
        <v>227</v>
      </c>
      <c r="G42" s="409"/>
      <c r="H42" s="420"/>
      <c r="I42" s="421"/>
    </row>
    <row r="43" spans="1:9" ht="17.25" thickBot="1" thickTop="1">
      <c r="A43" s="436" t="s">
        <v>228</v>
      </c>
      <c r="B43" s="448"/>
      <c r="C43" s="422"/>
      <c r="D43" s="423">
        <f>SUM(D35:D42)</f>
        <v>0</v>
      </c>
      <c r="E43" s="410"/>
      <c r="F43" s="436" t="s">
        <v>228</v>
      </c>
      <c r="G43" s="448"/>
      <c r="H43" s="422"/>
      <c r="I43" s="423">
        <f>SUM(I35:I42)</f>
        <v>0</v>
      </c>
    </row>
    <row r="44" spans="1:9" ht="16.5" thickBot="1" thickTop="1">
      <c r="A44" s="410"/>
      <c r="B44" s="410"/>
      <c r="C44" s="424"/>
      <c r="D44" s="412"/>
      <c r="E44" s="410"/>
      <c r="F44" s="410"/>
      <c r="G44" s="410"/>
      <c r="H44" s="424"/>
      <c r="I44" s="412"/>
    </row>
    <row r="45" spans="1:9" ht="16.5" thickBot="1" thickTop="1">
      <c r="A45" s="441" t="s">
        <v>239</v>
      </c>
      <c r="B45" s="442" t="s">
        <v>223</v>
      </c>
      <c r="C45" s="443" t="s">
        <v>224</v>
      </c>
      <c r="D45" s="444" t="s">
        <v>225</v>
      </c>
      <c r="E45" s="410"/>
      <c r="F45" s="441" t="s">
        <v>239</v>
      </c>
      <c r="G45" s="442" t="s">
        <v>223</v>
      </c>
      <c r="H45" s="443" t="s">
        <v>224</v>
      </c>
      <c r="I45" s="444" t="s">
        <v>225</v>
      </c>
    </row>
    <row r="46" spans="1:9" ht="15.75" thickTop="1">
      <c r="A46" s="430" t="s">
        <v>240</v>
      </c>
      <c r="B46" s="413"/>
      <c r="C46" s="414"/>
      <c r="D46" s="415"/>
      <c r="E46" s="410"/>
      <c r="F46" s="430" t="s">
        <v>240</v>
      </c>
      <c r="G46" s="413"/>
      <c r="H46" s="414"/>
      <c r="I46" s="415"/>
    </row>
    <row r="47" spans="1:9" ht="15">
      <c r="A47" s="431"/>
      <c r="B47" s="416"/>
      <c r="C47" s="417"/>
      <c r="D47" s="418"/>
      <c r="E47" s="410"/>
      <c r="F47" s="431"/>
      <c r="G47" s="416"/>
      <c r="H47" s="417"/>
      <c r="I47" s="418"/>
    </row>
    <row r="48" spans="1:9" ht="15">
      <c r="A48" s="431"/>
      <c r="B48" s="416"/>
      <c r="C48" s="417"/>
      <c r="D48" s="418"/>
      <c r="E48" s="410"/>
      <c r="F48" s="431"/>
      <c r="G48" s="416"/>
      <c r="H48" s="417"/>
      <c r="I48" s="418"/>
    </row>
    <row r="49" spans="1:9" ht="15">
      <c r="A49" s="431"/>
      <c r="B49" s="416"/>
      <c r="C49" s="417"/>
      <c r="D49" s="418"/>
      <c r="E49" s="410"/>
      <c r="F49" s="431"/>
      <c r="G49" s="416"/>
      <c r="H49" s="417"/>
      <c r="I49" s="418"/>
    </row>
    <row r="50" spans="1:9" ht="15">
      <c r="A50" s="431"/>
      <c r="B50" s="416"/>
      <c r="C50" s="417"/>
      <c r="D50" s="418"/>
      <c r="E50" s="410"/>
      <c r="F50" s="431"/>
      <c r="G50" s="416"/>
      <c r="H50" s="438"/>
      <c r="I50" s="418"/>
    </row>
    <row r="51" spans="1:9" ht="15.75" thickBot="1">
      <c r="A51" s="432"/>
      <c r="B51" s="419"/>
      <c r="C51" s="420"/>
      <c r="D51" s="421"/>
      <c r="E51" s="410"/>
      <c r="F51" s="432"/>
      <c r="G51" s="419"/>
      <c r="H51" s="420"/>
      <c r="I51" s="421"/>
    </row>
    <row r="52" spans="1:9" ht="15.75" thickTop="1">
      <c r="A52" s="433" t="s">
        <v>226</v>
      </c>
      <c r="B52" s="408"/>
      <c r="C52" s="414"/>
      <c r="D52" s="415"/>
      <c r="E52" s="410"/>
      <c r="F52" s="433" t="s">
        <v>226</v>
      </c>
      <c r="G52" s="408"/>
      <c r="H52" s="414"/>
      <c r="I52" s="415"/>
    </row>
    <row r="53" spans="1:9" ht="15.75" thickBot="1">
      <c r="A53" s="434" t="s">
        <v>227</v>
      </c>
      <c r="B53" s="409"/>
      <c r="C53" s="420"/>
      <c r="D53" s="421"/>
      <c r="E53" s="410"/>
      <c r="F53" s="434" t="s">
        <v>227</v>
      </c>
      <c r="G53" s="409"/>
      <c r="H53" s="435"/>
      <c r="I53" s="421"/>
    </row>
    <row r="54" spans="1:9" ht="17.25" thickBot="1" thickTop="1">
      <c r="A54" s="436" t="s">
        <v>228</v>
      </c>
      <c r="B54" s="448"/>
      <c r="C54" s="422"/>
      <c r="D54" s="423">
        <f>SUM(D46:D53)</f>
        <v>0</v>
      </c>
      <c r="E54" s="410"/>
      <c r="F54" s="436" t="s">
        <v>228</v>
      </c>
      <c r="G54" s="448"/>
      <c r="H54" s="422"/>
      <c r="I54" s="423">
        <f>SUM(I46:I53)</f>
        <v>0</v>
      </c>
    </row>
    <row r="55" ht="15.75" thickTop="1"/>
    <row r="56" ht="15">
      <c r="A56" s="447" t="s">
        <v>270</v>
      </c>
    </row>
    <row r="57" ht="15">
      <c r="A57" s="447" t="s">
        <v>236</v>
      </c>
    </row>
    <row r="58" ht="15">
      <c r="A58" s="446"/>
    </row>
  </sheetData>
  <sheetProtection/>
  <mergeCells count="3">
    <mergeCell ref="A1:I1"/>
    <mergeCell ref="A8:I8"/>
    <mergeCell ref="A32:I3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</sheetPr>
  <dimension ref="A1:H891"/>
  <sheetViews>
    <sheetView zoomScalePageLayoutView="0" workbookViewId="0" topLeftCell="A1">
      <selection activeCell="A1" sqref="A1:I229"/>
    </sheetView>
  </sheetViews>
  <sheetFormatPr defaultColWidth="9.140625" defaultRowHeight="15"/>
  <cols>
    <col min="1" max="1" width="4.421875" style="8" customWidth="1"/>
    <col min="2" max="2" width="6.140625" style="10" customWidth="1"/>
    <col min="3" max="3" width="5.8515625" style="8" customWidth="1"/>
    <col min="4" max="4" width="15.57421875" style="8" customWidth="1"/>
    <col min="5" max="5" width="9.140625" style="8" customWidth="1"/>
    <col min="6" max="6" width="8.8515625" style="8" customWidth="1"/>
    <col min="7" max="7" width="28.28125" style="8" customWidth="1"/>
    <col min="8" max="16384" width="9.140625" style="8" customWidth="1"/>
  </cols>
  <sheetData>
    <row r="1" spans="1:7" ht="12.75" customHeight="1">
      <c r="A1" s="656"/>
      <c r="B1" s="657"/>
      <c r="C1" s="657"/>
      <c r="D1" s="657"/>
      <c r="E1" s="657"/>
      <c r="F1" s="657"/>
      <c r="G1" s="657"/>
    </row>
    <row r="2" spans="1:7" ht="15">
      <c r="A2" s="656"/>
      <c r="B2" s="657"/>
      <c r="C2" s="657"/>
      <c r="D2" s="657"/>
      <c r="E2" s="657"/>
      <c r="F2" s="657"/>
      <c r="G2" s="657"/>
    </row>
    <row r="3" spans="1:7" ht="15.75" thickBot="1">
      <c r="A3" s="658"/>
      <c r="B3" s="659"/>
      <c r="C3" s="659"/>
      <c r="D3" s="659"/>
      <c r="E3" s="659"/>
      <c r="F3" s="659"/>
      <c r="G3" s="659"/>
    </row>
    <row r="4" spans="1:6" ht="15">
      <c r="A4" s="458"/>
      <c r="B4" s="450"/>
      <c r="C4" s="450"/>
      <c r="D4" s="450"/>
      <c r="E4" s="450"/>
      <c r="F4" s="450"/>
    </row>
    <row r="5" spans="1:8" ht="15">
      <c r="A5" s="459"/>
      <c r="B5" s="8"/>
      <c r="G5" s="459"/>
      <c r="H5" s="451"/>
    </row>
    <row r="6" spans="1:8" ht="15.75" thickBot="1">
      <c r="A6" s="460"/>
      <c r="B6" s="460"/>
      <c r="C6" s="460"/>
      <c r="D6" s="460"/>
      <c r="E6" s="460"/>
      <c r="F6" s="461"/>
      <c r="G6" s="460"/>
      <c r="H6" s="462"/>
    </row>
    <row r="7" spans="2:8" ht="15">
      <c r="B7" s="8"/>
      <c r="H7" s="452"/>
    </row>
    <row r="8" spans="2:8" ht="15">
      <c r="B8" s="8"/>
      <c r="H8" s="452"/>
    </row>
    <row r="9" spans="2:8" ht="15">
      <c r="B9" s="8"/>
      <c r="H9" s="452"/>
    </row>
    <row r="10" spans="2:8" ht="15">
      <c r="B10" s="8"/>
      <c r="H10" s="452"/>
    </row>
    <row r="11" spans="2:8" ht="15">
      <c r="B11" s="8"/>
      <c r="H11" s="452"/>
    </row>
    <row r="12" spans="2:8" ht="15">
      <c r="B12" s="8"/>
      <c r="H12" s="452"/>
    </row>
    <row r="13" spans="2:8" ht="15">
      <c r="B13" s="8"/>
      <c r="H13" s="452"/>
    </row>
    <row r="14" spans="2:8" ht="15">
      <c r="B14" s="8"/>
      <c r="H14" s="452"/>
    </row>
    <row r="15" spans="2:8" ht="15">
      <c r="B15" s="8"/>
      <c r="H15" s="452"/>
    </row>
    <row r="16" spans="2:8" ht="15">
      <c r="B16" s="8"/>
      <c r="H16" s="452"/>
    </row>
    <row r="17" spans="2:8" ht="15">
      <c r="B17" s="8"/>
      <c r="H17" s="452"/>
    </row>
    <row r="18" spans="2:8" ht="15">
      <c r="B18" s="8"/>
      <c r="H18" s="452"/>
    </row>
    <row r="19" spans="2:8" ht="15">
      <c r="B19" s="8"/>
      <c r="H19" s="452"/>
    </row>
    <row r="20" spans="2:8" ht="15">
      <c r="B20" s="8"/>
      <c r="H20" s="452"/>
    </row>
    <row r="21" spans="2:8" ht="15">
      <c r="B21" s="8"/>
      <c r="H21" s="452"/>
    </row>
    <row r="22" spans="2:8" ht="15">
      <c r="B22" s="8"/>
      <c r="H22" s="452"/>
    </row>
    <row r="23" spans="2:8" ht="15">
      <c r="B23" s="8"/>
      <c r="H23" s="452"/>
    </row>
    <row r="24" spans="2:8" ht="15">
      <c r="B24" s="8"/>
      <c r="H24" s="452"/>
    </row>
    <row r="25" spans="2:8" ht="15">
      <c r="B25" s="8"/>
      <c r="H25" s="452"/>
    </row>
    <row r="26" spans="2:8" ht="15">
      <c r="B26" s="8"/>
      <c r="H26" s="452"/>
    </row>
    <row r="27" spans="2:8" ht="15">
      <c r="B27" s="8"/>
      <c r="H27" s="452"/>
    </row>
    <row r="28" spans="2:8" ht="15">
      <c r="B28" s="8"/>
      <c r="H28" s="452"/>
    </row>
    <row r="29" spans="2:8" ht="15">
      <c r="B29" s="8"/>
      <c r="H29" s="452"/>
    </row>
    <row r="30" spans="1:8" ht="15">
      <c r="A30" s="655"/>
      <c r="B30" s="655"/>
      <c r="C30" s="655"/>
      <c r="D30" s="655"/>
      <c r="E30" s="655"/>
      <c r="F30" s="655"/>
      <c r="G30" s="655"/>
      <c r="H30" s="655"/>
    </row>
    <row r="31" spans="1:8" ht="15">
      <c r="A31" s="463"/>
      <c r="B31" s="652"/>
      <c r="C31" s="653"/>
      <c r="D31" s="653"/>
      <c r="E31" s="653"/>
      <c r="F31" s="654"/>
      <c r="G31" s="463"/>
      <c r="H31" s="464"/>
    </row>
    <row r="32" spans="1:8" ht="15">
      <c r="A32" s="463"/>
      <c r="B32" s="652"/>
      <c r="C32" s="653"/>
      <c r="D32" s="653"/>
      <c r="E32" s="653"/>
      <c r="F32" s="654"/>
      <c r="G32" s="463"/>
      <c r="H32" s="464"/>
    </row>
    <row r="33" spans="1:8" ht="15">
      <c r="A33" s="463"/>
      <c r="B33" s="652"/>
      <c r="C33" s="653"/>
      <c r="D33" s="653"/>
      <c r="E33" s="653"/>
      <c r="F33" s="654"/>
      <c r="G33" s="463"/>
      <c r="H33" s="464"/>
    </row>
    <row r="34" spans="1:8" ht="15">
      <c r="A34" s="463"/>
      <c r="B34" s="652"/>
      <c r="C34" s="653"/>
      <c r="D34" s="653"/>
      <c r="E34" s="653"/>
      <c r="F34" s="654"/>
      <c r="G34" s="463"/>
      <c r="H34" s="464"/>
    </row>
    <row r="35" spans="1:8" ht="15">
      <c r="A35" s="459"/>
      <c r="B35" s="8"/>
      <c r="G35" s="459"/>
      <c r="H35" s="451"/>
    </row>
    <row r="36" spans="1:8" ht="15.75" thickBot="1">
      <c r="A36" s="460"/>
      <c r="B36" s="460"/>
      <c r="C36" s="460"/>
      <c r="D36" s="460"/>
      <c r="E36" s="460"/>
      <c r="F36" s="461"/>
      <c r="G36" s="460"/>
      <c r="H36" s="462"/>
    </row>
    <row r="37" spans="2:8" ht="15">
      <c r="B37" s="8"/>
      <c r="H37" s="452"/>
    </row>
    <row r="38" spans="2:8" ht="15">
      <c r="B38" s="8"/>
      <c r="H38" s="452"/>
    </row>
    <row r="39" spans="2:8" ht="15">
      <c r="B39" s="8"/>
      <c r="H39" s="452"/>
    </row>
    <row r="40" spans="2:8" ht="15">
      <c r="B40" s="8"/>
      <c r="H40" s="452"/>
    </row>
    <row r="41" spans="2:8" ht="15">
      <c r="B41" s="8"/>
      <c r="H41" s="452"/>
    </row>
    <row r="42" spans="2:8" ht="15">
      <c r="B42" s="8"/>
      <c r="H42" s="452"/>
    </row>
    <row r="43" spans="2:8" ht="15">
      <c r="B43" s="8"/>
      <c r="H43" s="452"/>
    </row>
    <row r="44" spans="2:8" ht="15">
      <c r="B44" s="8"/>
      <c r="H44" s="452"/>
    </row>
    <row r="45" spans="2:8" ht="15">
      <c r="B45" s="8"/>
      <c r="H45" s="452"/>
    </row>
    <row r="46" spans="2:8" ht="15">
      <c r="B46" s="8"/>
      <c r="H46" s="452"/>
    </row>
    <row r="47" spans="2:8" ht="15">
      <c r="B47" s="8"/>
      <c r="H47" s="452"/>
    </row>
    <row r="48" spans="2:8" ht="15">
      <c r="B48" s="8"/>
      <c r="H48" s="452"/>
    </row>
    <row r="49" spans="2:8" ht="15">
      <c r="B49" s="8"/>
      <c r="H49" s="452"/>
    </row>
    <row r="50" spans="2:8" ht="15">
      <c r="B50" s="8"/>
      <c r="H50" s="452"/>
    </row>
    <row r="51" spans="2:8" ht="15">
      <c r="B51" s="8"/>
      <c r="H51" s="452"/>
    </row>
    <row r="52" spans="2:8" ht="15">
      <c r="B52" s="8"/>
      <c r="H52" s="452"/>
    </row>
    <row r="53" spans="2:8" ht="15">
      <c r="B53" s="8"/>
      <c r="H53" s="452"/>
    </row>
    <row r="54" spans="2:8" ht="15">
      <c r="B54" s="8"/>
      <c r="H54" s="452"/>
    </row>
    <row r="55" spans="2:8" ht="15">
      <c r="B55" s="8"/>
      <c r="H55" s="452"/>
    </row>
    <row r="56" spans="2:8" ht="15">
      <c r="B56" s="8"/>
      <c r="H56" s="452"/>
    </row>
    <row r="57" spans="2:8" ht="15">
      <c r="B57" s="8"/>
      <c r="H57" s="452"/>
    </row>
    <row r="58" spans="2:8" ht="15">
      <c r="B58" s="8"/>
      <c r="H58" s="452"/>
    </row>
    <row r="59" spans="2:8" ht="15">
      <c r="B59" s="8"/>
      <c r="H59" s="452"/>
    </row>
    <row r="60" ht="15">
      <c r="B60" s="8"/>
    </row>
    <row r="61" spans="1:8" ht="15">
      <c r="A61" s="655"/>
      <c r="B61" s="655"/>
      <c r="C61" s="655"/>
      <c r="D61" s="655"/>
      <c r="E61" s="655"/>
      <c r="F61" s="655"/>
      <c r="G61" s="655"/>
      <c r="H61" s="655"/>
    </row>
    <row r="62" spans="1:8" ht="15">
      <c r="A62" s="463"/>
      <c r="B62" s="652"/>
      <c r="C62" s="653"/>
      <c r="D62" s="653"/>
      <c r="E62" s="653"/>
      <c r="F62" s="654"/>
      <c r="G62" s="463"/>
      <c r="H62" s="464"/>
    </row>
    <row r="63" spans="1:8" ht="15">
      <c r="A63" s="463"/>
      <c r="B63" s="652"/>
      <c r="C63" s="653"/>
      <c r="D63" s="653"/>
      <c r="E63" s="653"/>
      <c r="F63" s="654"/>
      <c r="G63" s="463"/>
      <c r="H63" s="464"/>
    </row>
    <row r="64" spans="1:8" ht="15">
      <c r="A64" s="463"/>
      <c r="B64" s="652"/>
      <c r="C64" s="653"/>
      <c r="D64" s="653"/>
      <c r="E64" s="653"/>
      <c r="F64" s="654"/>
      <c r="G64" s="463"/>
      <c r="H64" s="464"/>
    </row>
    <row r="65" spans="1:8" ht="15">
      <c r="A65" s="463"/>
      <c r="B65" s="652"/>
      <c r="C65" s="653"/>
      <c r="D65" s="653"/>
      <c r="E65" s="653"/>
      <c r="F65" s="654"/>
      <c r="G65" s="463"/>
      <c r="H65" s="464"/>
    </row>
    <row r="66" spans="1:8" ht="15">
      <c r="A66" s="459"/>
      <c r="B66" s="8"/>
      <c r="G66" s="459"/>
      <c r="H66" s="451"/>
    </row>
    <row r="67" spans="1:8" ht="15.75" thickBot="1">
      <c r="A67" s="460"/>
      <c r="B67" s="460"/>
      <c r="C67" s="460"/>
      <c r="D67" s="460"/>
      <c r="E67" s="460"/>
      <c r="F67" s="461"/>
      <c r="G67" s="460"/>
      <c r="H67" s="462"/>
    </row>
    <row r="68" spans="2:8" ht="15">
      <c r="B68" s="8"/>
      <c r="H68" s="452"/>
    </row>
    <row r="69" spans="2:8" ht="15">
      <c r="B69" s="8"/>
      <c r="H69" s="452"/>
    </row>
    <row r="70" spans="2:8" ht="15">
      <c r="B70" s="8"/>
      <c r="H70" s="452"/>
    </row>
    <row r="71" spans="2:8" ht="15">
      <c r="B71" s="8"/>
      <c r="H71" s="452"/>
    </row>
    <row r="72" spans="2:8" ht="15">
      <c r="B72" s="8"/>
      <c r="H72" s="452"/>
    </row>
    <row r="73" spans="2:8" ht="15">
      <c r="B73" s="8"/>
      <c r="H73" s="452"/>
    </row>
    <row r="74" spans="2:8" ht="15">
      <c r="B74" s="8"/>
      <c r="H74" s="452"/>
    </row>
    <row r="75" spans="2:8" ht="15">
      <c r="B75" s="8"/>
      <c r="H75" s="452"/>
    </row>
    <row r="76" spans="2:8" ht="15">
      <c r="B76" s="8"/>
      <c r="H76" s="452"/>
    </row>
    <row r="77" spans="2:8" ht="15">
      <c r="B77" s="8"/>
      <c r="H77" s="452"/>
    </row>
    <row r="78" spans="2:8" ht="15">
      <c r="B78" s="8"/>
      <c r="H78" s="452"/>
    </row>
    <row r="79" spans="2:8" ht="15">
      <c r="B79" s="8"/>
      <c r="H79" s="452"/>
    </row>
    <row r="80" spans="2:8" ht="15">
      <c r="B80" s="8"/>
      <c r="H80" s="452"/>
    </row>
    <row r="81" spans="2:8" ht="15">
      <c r="B81" s="8"/>
      <c r="H81" s="452"/>
    </row>
    <row r="82" spans="2:8" ht="15">
      <c r="B82" s="8"/>
      <c r="H82" s="452"/>
    </row>
    <row r="83" spans="2:8" ht="15">
      <c r="B83" s="8"/>
      <c r="H83" s="452"/>
    </row>
    <row r="84" spans="2:8" ht="15">
      <c r="B84" s="8"/>
      <c r="H84" s="452"/>
    </row>
    <row r="85" spans="2:8" ht="15">
      <c r="B85" s="8"/>
      <c r="H85" s="452"/>
    </row>
    <row r="86" spans="2:8" ht="15">
      <c r="B86" s="8"/>
      <c r="H86" s="452"/>
    </row>
    <row r="87" spans="2:8" ht="15">
      <c r="B87" s="8"/>
      <c r="H87" s="452"/>
    </row>
    <row r="88" spans="2:8" ht="15">
      <c r="B88" s="8"/>
      <c r="H88" s="452"/>
    </row>
    <row r="89" ht="15">
      <c r="B89" s="8"/>
    </row>
    <row r="90" ht="15">
      <c r="B90" s="8"/>
    </row>
    <row r="91" spans="1:8" ht="15">
      <c r="A91" s="655"/>
      <c r="B91" s="655"/>
      <c r="C91" s="655"/>
      <c r="D91" s="655"/>
      <c r="E91" s="655"/>
      <c r="F91" s="655"/>
      <c r="G91" s="655"/>
      <c r="H91" s="655"/>
    </row>
    <row r="92" spans="1:8" ht="15">
      <c r="A92" s="463"/>
      <c r="B92" s="652"/>
      <c r="C92" s="653"/>
      <c r="D92" s="653"/>
      <c r="E92" s="653"/>
      <c r="F92" s="654"/>
      <c r="G92" s="463"/>
      <c r="H92" s="464"/>
    </row>
    <row r="93" spans="1:8" ht="15">
      <c r="A93" s="463"/>
      <c r="B93" s="652"/>
      <c r="C93" s="653"/>
      <c r="D93" s="653"/>
      <c r="E93" s="653"/>
      <c r="F93" s="654"/>
      <c r="G93" s="463"/>
      <c r="H93" s="464"/>
    </row>
    <row r="94" spans="1:8" ht="15">
      <c r="A94" s="463"/>
      <c r="B94" s="652"/>
      <c r="C94" s="653"/>
      <c r="D94" s="653"/>
      <c r="E94" s="653"/>
      <c r="F94" s="654"/>
      <c r="G94" s="463"/>
      <c r="H94" s="464"/>
    </row>
    <row r="95" spans="1:8" ht="15">
      <c r="A95" s="463"/>
      <c r="B95" s="652"/>
      <c r="C95" s="653"/>
      <c r="D95" s="653"/>
      <c r="E95" s="653"/>
      <c r="F95" s="654"/>
      <c r="G95" s="463"/>
      <c r="H95" s="464"/>
    </row>
    <row r="96" spans="1:8" ht="15">
      <c r="A96" s="459"/>
      <c r="B96" s="8"/>
      <c r="G96" s="459"/>
      <c r="H96" s="451"/>
    </row>
    <row r="97" spans="1:8" ht="15.75" thickBot="1">
      <c r="A97" s="460"/>
      <c r="B97" s="460"/>
      <c r="C97" s="460"/>
      <c r="D97" s="460"/>
      <c r="E97" s="460"/>
      <c r="F97" s="461"/>
      <c r="G97" s="460"/>
      <c r="H97" s="462"/>
    </row>
    <row r="98" spans="2:8" ht="15">
      <c r="B98" s="8"/>
      <c r="H98" s="452"/>
    </row>
    <row r="99" spans="2:8" ht="15">
      <c r="B99" s="8"/>
      <c r="H99" s="452"/>
    </row>
    <row r="100" spans="2:8" ht="15">
      <c r="B100" s="8"/>
      <c r="H100" s="452"/>
    </row>
    <row r="101" spans="2:8" ht="15">
      <c r="B101" s="8"/>
      <c r="H101" s="452"/>
    </row>
    <row r="102" spans="2:8" ht="15">
      <c r="B102" s="8"/>
      <c r="H102" s="452"/>
    </row>
    <row r="103" spans="2:8" ht="15">
      <c r="B103" s="8"/>
      <c r="H103" s="452"/>
    </row>
    <row r="104" spans="2:8" ht="15">
      <c r="B104" s="8"/>
      <c r="H104" s="452"/>
    </row>
    <row r="105" spans="2:8" ht="15">
      <c r="B105" s="8"/>
      <c r="H105" s="452"/>
    </row>
    <row r="106" spans="2:8" ht="15">
      <c r="B106" s="8"/>
      <c r="H106" s="452"/>
    </row>
    <row r="107" spans="2:8" ht="15">
      <c r="B107" s="8"/>
      <c r="H107" s="452"/>
    </row>
    <row r="108" spans="2:8" ht="15">
      <c r="B108" s="8"/>
      <c r="H108" s="465"/>
    </row>
    <row r="109" spans="2:8" ht="15">
      <c r="B109" s="8"/>
      <c r="H109" s="452"/>
    </row>
    <row r="110" spans="2:8" ht="15">
      <c r="B110" s="8"/>
      <c r="H110" s="452"/>
    </row>
    <row r="111" spans="2:8" ht="15">
      <c r="B111" s="8"/>
      <c r="H111" s="452"/>
    </row>
    <row r="112" spans="2:8" ht="15">
      <c r="B112" s="8"/>
      <c r="H112" s="452"/>
    </row>
    <row r="113" spans="2:8" ht="15">
      <c r="B113" s="8"/>
      <c r="H113" s="465"/>
    </row>
    <row r="114" spans="2:8" ht="15">
      <c r="B114" s="8"/>
      <c r="H114" s="452"/>
    </row>
    <row r="115" spans="2:8" ht="15">
      <c r="B115" s="8"/>
      <c r="H115" s="452"/>
    </row>
    <row r="116" spans="2:8" ht="15">
      <c r="B116" s="8"/>
      <c r="H116" s="452"/>
    </row>
    <row r="117" spans="2:8" ht="15">
      <c r="B117" s="8"/>
      <c r="H117" s="452"/>
    </row>
    <row r="118" spans="2:8" ht="15">
      <c r="B118" s="8"/>
      <c r="H118" s="452"/>
    </row>
    <row r="119" spans="2:8" ht="15">
      <c r="B119" s="8"/>
      <c r="H119" s="452"/>
    </row>
    <row r="120" spans="2:8" ht="15">
      <c r="B120" s="8"/>
      <c r="H120" s="452"/>
    </row>
    <row r="121" spans="2:8" ht="15">
      <c r="B121" s="8"/>
      <c r="H121" s="452"/>
    </row>
    <row r="122" spans="2:8" ht="15">
      <c r="B122" s="8"/>
      <c r="H122" s="452"/>
    </row>
    <row r="123" ht="15">
      <c r="B123" s="8"/>
    </row>
    <row r="124" ht="15">
      <c r="B124" s="8"/>
    </row>
    <row r="125" spans="1:8" ht="15">
      <c r="A125" s="655"/>
      <c r="B125" s="655"/>
      <c r="C125" s="655"/>
      <c r="D125" s="655"/>
      <c r="E125" s="655"/>
      <c r="F125" s="655"/>
      <c r="G125" s="655"/>
      <c r="H125" s="655"/>
    </row>
    <row r="126" spans="1:8" ht="15">
      <c r="A126" s="463"/>
      <c r="B126" s="652"/>
      <c r="C126" s="653"/>
      <c r="D126" s="653"/>
      <c r="E126" s="653"/>
      <c r="F126" s="654"/>
      <c r="G126" s="463"/>
      <c r="H126" s="464"/>
    </row>
    <row r="127" spans="1:8" ht="15">
      <c r="A127" s="463"/>
      <c r="B127" s="652"/>
      <c r="C127" s="653"/>
      <c r="D127" s="653"/>
      <c r="E127" s="653"/>
      <c r="F127" s="654"/>
      <c r="G127" s="463"/>
      <c r="H127" s="464"/>
    </row>
    <row r="128" spans="1:8" ht="15">
      <c r="A128" s="463"/>
      <c r="B128" s="652"/>
      <c r="C128" s="653"/>
      <c r="D128" s="653"/>
      <c r="E128" s="653"/>
      <c r="F128" s="654"/>
      <c r="G128" s="463"/>
      <c r="H128" s="464"/>
    </row>
    <row r="129" spans="1:8" ht="15">
      <c r="A129" s="463"/>
      <c r="B129" s="652"/>
      <c r="C129" s="653"/>
      <c r="D129" s="653"/>
      <c r="E129" s="653"/>
      <c r="F129" s="654"/>
      <c r="G129" s="463"/>
      <c r="H129" s="464"/>
    </row>
    <row r="130" spans="1:8" ht="15">
      <c r="A130" s="459"/>
      <c r="B130" s="8"/>
      <c r="G130" s="459"/>
      <c r="H130" s="451"/>
    </row>
    <row r="131" spans="1:8" ht="15.75" thickBot="1">
      <c r="A131" s="460"/>
      <c r="B131" s="460"/>
      <c r="C131" s="460"/>
      <c r="D131" s="460"/>
      <c r="E131" s="460"/>
      <c r="F131" s="461"/>
      <c r="G131" s="460"/>
      <c r="H131" s="462"/>
    </row>
    <row r="132" spans="2:8" ht="15">
      <c r="B132" s="8"/>
      <c r="H132" s="452"/>
    </row>
    <row r="133" spans="2:8" ht="15">
      <c r="B133" s="8"/>
      <c r="H133" s="452"/>
    </row>
    <row r="134" spans="2:8" ht="15">
      <c r="B134" s="8"/>
      <c r="H134" s="452"/>
    </row>
    <row r="135" spans="2:8" ht="15">
      <c r="B135" s="8"/>
      <c r="H135" s="452"/>
    </row>
    <row r="136" spans="2:8" ht="15">
      <c r="B136" s="8"/>
      <c r="H136" s="452"/>
    </row>
    <row r="137" spans="2:8" ht="15">
      <c r="B137" s="8"/>
      <c r="H137" s="452"/>
    </row>
    <row r="138" spans="2:8" ht="15">
      <c r="B138" s="8"/>
      <c r="H138" s="452"/>
    </row>
    <row r="139" spans="2:8" ht="15">
      <c r="B139" s="8"/>
      <c r="H139" s="453"/>
    </row>
    <row r="140" spans="2:8" ht="15">
      <c r="B140" s="8"/>
      <c r="H140" s="452"/>
    </row>
    <row r="141" spans="2:8" ht="15">
      <c r="B141" s="8"/>
      <c r="H141" s="452"/>
    </row>
    <row r="142" spans="2:8" ht="15">
      <c r="B142" s="8"/>
      <c r="H142" s="452"/>
    </row>
    <row r="143" spans="2:8" ht="15">
      <c r="B143" s="8"/>
      <c r="H143" s="452"/>
    </row>
    <row r="144" spans="2:8" ht="15">
      <c r="B144" s="8"/>
      <c r="H144" s="452"/>
    </row>
    <row r="145" spans="2:8" ht="15">
      <c r="B145" s="8"/>
      <c r="H145" s="452"/>
    </row>
    <row r="146" spans="2:8" ht="15">
      <c r="B146" s="8"/>
      <c r="H146" s="452"/>
    </row>
    <row r="147" spans="2:8" ht="15">
      <c r="B147" s="8"/>
      <c r="H147" s="452"/>
    </row>
    <row r="148" spans="2:8" ht="15">
      <c r="B148" s="8"/>
      <c r="H148" s="452"/>
    </row>
    <row r="149" spans="2:8" ht="15">
      <c r="B149" s="8"/>
      <c r="H149" s="452"/>
    </row>
    <row r="150" spans="2:8" ht="15">
      <c r="B150" s="8"/>
      <c r="H150" s="452"/>
    </row>
    <row r="151" spans="2:8" ht="15">
      <c r="B151" s="8"/>
      <c r="H151" s="452"/>
    </row>
    <row r="152" spans="2:8" ht="15">
      <c r="B152" s="8"/>
      <c r="H152" s="452"/>
    </row>
    <row r="153" spans="2:8" ht="15">
      <c r="B153" s="8"/>
      <c r="H153" s="452"/>
    </row>
    <row r="154" ht="15">
      <c r="B154" s="8"/>
    </row>
    <row r="155" ht="15">
      <c r="B155" s="8"/>
    </row>
    <row r="156" spans="1:8" ht="15">
      <c r="A156" s="655"/>
      <c r="B156" s="655"/>
      <c r="C156" s="655"/>
      <c r="D156" s="655"/>
      <c r="E156" s="655"/>
      <c r="F156" s="655"/>
      <c r="G156" s="655"/>
      <c r="H156" s="655"/>
    </row>
    <row r="157" spans="1:8" ht="15">
      <c r="A157" s="463"/>
      <c r="B157" s="652"/>
      <c r="C157" s="653"/>
      <c r="D157" s="653"/>
      <c r="E157" s="653"/>
      <c r="F157" s="654"/>
      <c r="G157" s="463"/>
      <c r="H157" s="464"/>
    </row>
    <row r="158" spans="1:8" ht="15">
      <c r="A158" s="463"/>
      <c r="B158" s="652"/>
      <c r="C158" s="653"/>
      <c r="D158" s="653"/>
      <c r="E158" s="653"/>
      <c r="F158" s="654"/>
      <c r="G158" s="463"/>
      <c r="H158" s="464"/>
    </row>
    <row r="159" spans="1:8" ht="15">
      <c r="A159" s="463"/>
      <c r="B159" s="652"/>
      <c r="C159" s="653"/>
      <c r="D159" s="653"/>
      <c r="E159" s="653"/>
      <c r="F159" s="654"/>
      <c r="G159" s="463"/>
      <c r="H159" s="464"/>
    </row>
    <row r="160" spans="1:8" ht="15">
      <c r="A160" s="463"/>
      <c r="B160" s="652"/>
      <c r="C160" s="653"/>
      <c r="D160" s="653"/>
      <c r="E160" s="653"/>
      <c r="F160" s="654"/>
      <c r="G160" s="463"/>
      <c r="H160" s="464"/>
    </row>
    <row r="161" spans="1:8" ht="15">
      <c r="A161" s="459"/>
      <c r="B161" s="8"/>
      <c r="G161" s="459"/>
      <c r="H161" s="451"/>
    </row>
    <row r="162" spans="1:8" ht="15.75" thickBot="1">
      <c r="A162" s="460"/>
      <c r="B162" s="460"/>
      <c r="C162" s="460"/>
      <c r="D162" s="460"/>
      <c r="E162" s="460"/>
      <c r="F162" s="461"/>
      <c r="G162" s="460"/>
      <c r="H162" s="462"/>
    </row>
    <row r="163" spans="2:8" ht="15">
      <c r="B163" s="8"/>
      <c r="H163" s="452"/>
    </row>
    <row r="164" spans="2:8" ht="15">
      <c r="B164" s="8"/>
      <c r="H164" s="452"/>
    </row>
    <row r="165" spans="2:8" ht="15">
      <c r="B165" s="8"/>
      <c r="H165" s="452"/>
    </row>
    <row r="166" spans="2:8" ht="15">
      <c r="B166" s="8"/>
      <c r="H166" s="452"/>
    </row>
    <row r="167" spans="2:8" ht="15">
      <c r="B167" s="8"/>
      <c r="H167" s="452"/>
    </row>
    <row r="168" spans="2:8" ht="15">
      <c r="B168" s="8"/>
      <c r="H168" s="452"/>
    </row>
    <row r="169" spans="2:8" ht="15">
      <c r="B169" s="8"/>
      <c r="H169" s="452"/>
    </row>
    <row r="170" spans="2:8" ht="15">
      <c r="B170" s="8"/>
      <c r="H170" s="453"/>
    </row>
    <row r="171" spans="2:8" ht="15">
      <c r="B171" s="8"/>
      <c r="H171" s="452"/>
    </row>
    <row r="172" spans="2:8" ht="15">
      <c r="B172" s="8"/>
      <c r="H172" s="452"/>
    </row>
    <row r="173" spans="2:8" ht="15">
      <c r="B173" s="8"/>
      <c r="H173" s="452"/>
    </row>
    <row r="174" spans="2:8" ht="15">
      <c r="B174" s="8"/>
      <c r="H174" s="452"/>
    </row>
    <row r="175" spans="2:8" ht="15">
      <c r="B175" s="8"/>
      <c r="H175" s="452"/>
    </row>
    <row r="176" spans="2:8" ht="15">
      <c r="B176" s="8"/>
      <c r="H176" s="452"/>
    </row>
    <row r="177" spans="2:8" ht="15">
      <c r="B177" s="8"/>
      <c r="H177" s="452"/>
    </row>
    <row r="178" spans="2:8" ht="15">
      <c r="B178" s="8"/>
      <c r="H178" s="452"/>
    </row>
    <row r="179" spans="2:8" ht="15">
      <c r="B179" s="8"/>
      <c r="H179" s="452"/>
    </row>
    <row r="180" spans="2:8" ht="15">
      <c r="B180" s="8"/>
      <c r="H180" s="452"/>
    </row>
    <row r="181" spans="2:8" ht="15">
      <c r="B181" s="8"/>
      <c r="H181" s="452"/>
    </row>
    <row r="182" spans="2:8" ht="15">
      <c r="B182" s="8"/>
      <c r="H182" s="452"/>
    </row>
    <row r="183" spans="2:8" ht="15">
      <c r="B183" s="8"/>
      <c r="H183" s="452"/>
    </row>
    <row r="184" spans="1:6" ht="15">
      <c r="A184" s="454"/>
      <c r="B184" s="455"/>
      <c r="C184" s="454"/>
      <c r="D184" s="454"/>
      <c r="E184" s="454"/>
      <c r="F184" s="452"/>
    </row>
    <row r="185" spans="1:6" ht="15">
      <c r="A185" s="454"/>
      <c r="B185" s="455"/>
      <c r="C185" s="454"/>
      <c r="D185" s="454"/>
      <c r="E185" s="454"/>
      <c r="F185" s="452"/>
    </row>
    <row r="186" ht="15">
      <c r="B186" s="8"/>
    </row>
    <row r="187" spans="1:6" ht="15">
      <c r="A187" s="454"/>
      <c r="B187" s="455"/>
      <c r="C187" s="454"/>
      <c r="D187" s="454"/>
      <c r="E187" s="454"/>
      <c r="F187" s="452"/>
    </row>
    <row r="188" spans="1:8" ht="15">
      <c r="A188" s="655"/>
      <c r="B188" s="655"/>
      <c r="C188" s="655"/>
      <c r="D188" s="655"/>
      <c r="E188" s="655"/>
      <c r="F188" s="655"/>
      <c r="G188" s="655"/>
      <c r="H188" s="655"/>
    </row>
    <row r="189" spans="1:8" ht="15">
      <c r="A189" s="463"/>
      <c r="B189" s="652"/>
      <c r="C189" s="653"/>
      <c r="D189" s="653"/>
      <c r="E189" s="653"/>
      <c r="F189" s="654"/>
      <c r="G189" s="463"/>
      <c r="H189" s="464"/>
    </row>
    <row r="190" spans="1:8" ht="15">
      <c r="A190" s="463"/>
      <c r="B190" s="652"/>
      <c r="C190" s="653"/>
      <c r="D190" s="653"/>
      <c r="E190" s="653"/>
      <c r="F190" s="654"/>
      <c r="G190" s="463"/>
      <c r="H190" s="464"/>
    </row>
    <row r="191" spans="1:8" ht="15">
      <c r="A191" s="463"/>
      <c r="B191" s="652"/>
      <c r="C191" s="653"/>
      <c r="D191" s="653"/>
      <c r="E191" s="653"/>
      <c r="F191" s="654"/>
      <c r="G191" s="463"/>
      <c r="H191" s="464"/>
    </row>
    <row r="192" spans="1:8" ht="15">
      <c r="A192" s="463"/>
      <c r="B192" s="652"/>
      <c r="C192" s="653"/>
      <c r="D192" s="653"/>
      <c r="E192" s="653"/>
      <c r="F192" s="654"/>
      <c r="G192" s="463"/>
      <c r="H192" s="464"/>
    </row>
    <row r="193" spans="1:6" ht="15">
      <c r="A193" s="454"/>
      <c r="B193" s="455"/>
      <c r="C193" s="454"/>
      <c r="D193" s="454"/>
      <c r="E193" s="454"/>
      <c r="F193" s="452"/>
    </row>
    <row r="194" spans="1:6" ht="15">
      <c r="A194" s="454"/>
      <c r="B194" s="455"/>
      <c r="C194" s="454"/>
      <c r="D194" s="454"/>
      <c r="E194" s="454"/>
      <c r="F194" s="452"/>
    </row>
    <row r="195" spans="1:6" ht="15">
      <c r="A195" s="454"/>
      <c r="B195" s="455"/>
      <c r="C195" s="454"/>
      <c r="D195" s="454"/>
      <c r="E195" s="454"/>
      <c r="F195" s="452"/>
    </row>
    <row r="196" spans="1:6" ht="15">
      <c r="A196" s="454"/>
      <c r="B196" s="455"/>
      <c r="C196" s="454"/>
      <c r="D196" s="454"/>
      <c r="E196" s="454"/>
      <c r="F196" s="452"/>
    </row>
    <row r="197" spans="1:6" ht="15">
      <c r="A197" s="454"/>
      <c r="B197" s="455"/>
      <c r="C197" s="454"/>
      <c r="D197" s="454"/>
      <c r="E197" s="454"/>
      <c r="F197" s="452"/>
    </row>
    <row r="198" spans="1:6" ht="15">
      <c r="A198" s="454"/>
      <c r="B198" s="455"/>
      <c r="C198" s="454"/>
      <c r="D198" s="454"/>
      <c r="E198" s="454"/>
      <c r="F198" s="452"/>
    </row>
    <row r="199" spans="1:6" ht="15">
      <c r="A199" s="454"/>
      <c r="B199" s="455"/>
      <c r="C199" s="454"/>
      <c r="D199" s="454"/>
      <c r="E199" s="454"/>
      <c r="F199" s="452"/>
    </row>
    <row r="200" spans="1:6" ht="15">
      <c r="A200" s="454"/>
      <c r="B200" s="455"/>
      <c r="C200" s="454"/>
      <c r="D200" s="454"/>
      <c r="E200" s="454"/>
      <c r="F200" s="452"/>
    </row>
    <row r="201" spans="1:6" ht="15">
      <c r="A201" s="454"/>
      <c r="B201" s="455"/>
      <c r="C201" s="454"/>
      <c r="D201" s="454"/>
      <c r="E201" s="454"/>
      <c r="F201" s="452"/>
    </row>
    <row r="202" spans="1:6" ht="15">
      <c r="A202" s="454"/>
      <c r="B202" s="455"/>
      <c r="C202" s="454"/>
      <c r="D202" s="454"/>
      <c r="E202" s="454"/>
      <c r="F202" s="452"/>
    </row>
    <row r="203" spans="1:6" ht="15">
      <c r="A203" s="454"/>
      <c r="B203" s="455"/>
      <c r="C203" s="454"/>
      <c r="D203" s="454"/>
      <c r="E203" s="454"/>
      <c r="F203" s="452"/>
    </row>
    <row r="204" spans="1:6" ht="15">
      <c r="A204" s="454"/>
      <c r="B204" s="455"/>
      <c r="C204" s="454"/>
      <c r="D204" s="454"/>
      <c r="E204" s="454"/>
      <c r="F204" s="452"/>
    </row>
    <row r="205" spans="1:6" ht="15">
      <c r="A205" s="454"/>
      <c r="B205" s="455"/>
      <c r="C205" s="454"/>
      <c r="D205" s="454"/>
      <c r="E205" s="454"/>
      <c r="F205" s="452"/>
    </row>
    <row r="206" spans="1:6" ht="15">
      <c r="A206" s="454"/>
      <c r="B206" s="455"/>
      <c r="C206" s="454"/>
      <c r="D206" s="454"/>
      <c r="E206" s="454"/>
      <c r="F206" s="452"/>
    </row>
    <row r="207" spans="1:6" ht="15">
      <c r="A207" s="454"/>
      <c r="B207" s="455"/>
      <c r="C207" s="454"/>
      <c r="D207" s="454"/>
      <c r="E207" s="454"/>
      <c r="F207" s="452"/>
    </row>
    <row r="208" spans="1:6" ht="15">
      <c r="A208" s="454"/>
      <c r="B208" s="455"/>
      <c r="C208" s="454"/>
      <c r="D208" s="454"/>
      <c r="E208" s="454"/>
      <c r="F208" s="452"/>
    </row>
    <row r="209" spans="1:6" ht="15">
      <c r="A209" s="454"/>
      <c r="B209" s="455"/>
      <c r="C209" s="454"/>
      <c r="D209" s="454"/>
      <c r="E209" s="454"/>
      <c r="F209" s="452"/>
    </row>
    <row r="210" spans="1:6" ht="15">
      <c r="A210" s="454"/>
      <c r="B210" s="455"/>
      <c r="C210" s="454"/>
      <c r="D210" s="454"/>
      <c r="E210" s="454"/>
      <c r="F210" s="452"/>
    </row>
    <row r="211" spans="1:6" ht="15">
      <c r="A211" s="454"/>
      <c r="B211" s="455"/>
      <c r="C211" s="454"/>
      <c r="D211" s="454"/>
      <c r="E211" s="454"/>
      <c r="F211" s="452"/>
    </row>
    <row r="212" spans="1:6" ht="15">
      <c r="A212" s="454"/>
      <c r="B212" s="455"/>
      <c r="C212" s="454"/>
      <c r="D212" s="454"/>
      <c r="E212" s="454"/>
      <c r="F212" s="452"/>
    </row>
    <row r="213" spans="1:6" ht="15">
      <c r="A213" s="454"/>
      <c r="B213" s="455"/>
      <c r="C213" s="454"/>
      <c r="D213" s="454"/>
      <c r="E213" s="454"/>
      <c r="F213" s="452"/>
    </row>
    <row r="214" spans="1:6" ht="15">
      <c r="A214" s="454"/>
      <c r="B214" s="455"/>
      <c r="C214" s="454"/>
      <c r="D214" s="454"/>
      <c r="E214" s="454"/>
      <c r="F214" s="452"/>
    </row>
    <row r="215" spans="1:6" ht="15">
      <c r="A215" s="454"/>
      <c r="B215" s="455"/>
      <c r="C215" s="454"/>
      <c r="D215" s="454"/>
      <c r="E215" s="454"/>
      <c r="F215" s="452"/>
    </row>
    <row r="216" spans="1:6" ht="15">
      <c r="A216" s="454"/>
      <c r="B216" s="455"/>
      <c r="C216" s="454"/>
      <c r="D216" s="454"/>
      <c r="E216" s="454"/>
      <c r="F216" s="452"/>
    </row>
    <row r="217" spans="1:6" ht="15">
      <c r="A217" s="454"/>
      <c r="B217" s="455"/>
      <c r="C217" s="454"/>
      <c r="D217" s="454"/>
      <c r="E217" s="454"/>
      <c r="F217" s="452"/>
    </row>
    <row r="218" spans="1:6" ht="15">
      <c r="A218" s="454"/>
      <c r="B218" s="455"/>
      <c r="C218" s="454"/>
      <c r="D218" s="454"/>
      <c r="E218" s="454"/>
      <c r="F218" s="452"/>
    </row>
    <row r="219" spans="1:6" ht="15">
      <c r="A219" s="454"/>
      <c r="B219" s="455"/>
      <c r="C219" s="454"/>
      <c r="D219" s="454"/>
      <c r="E219" s="454"/>
      <c r="F219" s="452"/>
    </row>
    <row r="220" spans="1:6" ht="15">
      <c r="A220" s="454"/>
      <c r="B220" s="455"/>
      <c r="C220" s="454"/>
      <c r="D220" s="454"/>
      <c r="E220" s="454"/>
      <c r="F220" s="452"/>
    </row>
    <row r="221" spans="1:6" ht="15">
      <c r="A221" s="454"/>
      <c r="B221" s="455"/>
      <c r="C221" s="454"/>
      <c r="D221" s="454"/>
      <c r="E221" s="454"/>
      <c r="F221" s="452"/>
    </row>
    <row r="222" spans="1:6" ht="15">
      <c r="A222" s="454"/>
      <c r="B222" s="455"/>
      <c r="C222" s="454"/>
      <c r="D222" s="454"/>
      <c r="E222" s="454"/>
      <c r="F222" s="452"/>
    </row>
    <row r="223" spans="1:6" ht="15">
      <c r="A223" s="454"/>
      <c r="B223" s="455"/>
      <c r="C223" s="454"/>
      <c r="D223" s="454"/>
      <c r="E223" s="454"/>
      <c r="F223" s="452"/>
    </row>
    <row r="224" spans="1:6" ht="15">
      <c r="A224" s="454"/>
      <c r="B224" s="455"/>
      <c r="C224" s="454"/>
      <c r="D224" s="454"/>
      <c r="E224" s="454"/>
      <c r="F224" s="452"/>
    </row>
    <row r="225" spans="1:6" ht="15">
      <c r="A225" s="454"/>
      <c r="B225" s="455"/>
      <c r="C225" s="454"/>
      <c r="D225" s="454"/>
      <c r="E225" s="454"/>
      <c r="F225" s="452"/>
    </row>
    <row r="226" spans="1:6" ht="15">
      <c r="A226" s="454"/>
      <c r="B226" s="455"/>
      <c r="C226" s="454"/>
      <c r="D226" s="454"/>
      <c r="E226" s="454"/>
      <c r="F226" s="452"/>
    </row>
    <row r="227" spans="1:6" ht="15">
      <c r="A227" s="454"/>
      <c r="B227" s="455"/>
      <c r="C227" s="454"/>
      <c r="D227" s="454"/>
      <c r="E227" s="454"/>
      <c r="F227" s="452"/>
    </row>
    <row r="228" spans="1:6" ht="15">
      <c r="A228" s="454"/>
      <c r="B228" s="455"/>
      <c r="C228" s="454"/>
      <c r="D228" s="454"/>
      <c r="E228" s="454"/>
      <c r="F228" s="452"/>
    </row>
    <row r="229" spans="1:6" ht="15">
      <c r="A229" s="454"/>
      <c r="B229" s="455"/>
      <c r="C229" s="454"/>
      <c r="D229" s="454"/>
      <c r="E229" s="454"/>
      <c r="F229" s="452"/>
    </row>
    <row r="230" spans="1:6" ht="15">
      <c r="A230" s="454"/>
      <c r="B230" s="455"/>
      <c r="C230" s="454"/>
      <c r="D230" s="454"/>
      <c r="E230" s="454"/>
      <c r="F230" s="452"/>
    </row>
    <row r="231" spans="1:6" ht="15">
      <c r="A231" s="454"/>
      <c r="B231" s="455"/>
      <c r="C231" s="454"/>
      <c r="D231" s="454"/>
      <c r="E231" s="454"/>
      <c r="F231" s="452"/>
    </row>
    <row r="232" spans="1:6" ht="15">
      <c r="A232" s="454"/>
      <c r="B232" s="455"/>
      <c r="C232" s="454"/>
      <c r="D232" s="454"/>
      <c r="E232" s="454"/>
      <c r="F232" s="452"/>
    </row>
    <row r="233" spans="1:6" ht="15">
      <c r="A233" s="454"/>
      <c r="B233" s="455"/>
      <c r="C233" s="454"/>
      <c r="D233" s="454"/>
      <c r="E233" s="454"/>
      <c r="F233" s="452"/>
    </row>
    <row r="234" spans="1:6" ht="15">
      <c r="A234" s="454"/>
      <c r="B234" s="455"/>
      <c r="C234" s="454"/>
      <c r="D234" s="454"/>
      <c r="E234" s="454"/>
      <c r="F234" s="452"/>
    </row>
    <row r="235" spans="1:6" ht="15">
      <c r="A235" s="454"/>
      <c r="B235" s="455"/>
      <c r="C235" s="454"/>
      <c r="D235" s="454"/>
      <c r="E235" s="454"/>
      <c r="F235" s="452"/>
    </row>
    <row r="236" spans="1:6" ht="15">
      <c r="A236" s="454"/>
      <c r="B236" s="455"/>
      <c r="C236" s="454"/>
      <c r="D236" s="454"/>
      <c r="E236" s="454"/>
      <c r="F236" s="452"/>
    </row>
    <row r="237" spans="1:6" ht="15">
      <c r="A237" s="454"/>
      <c r="B237" s="455"/>
      <c r="C237" s="454"/>
      <c r="D237" s="454"/>
      <c r="E237" s="454"/>
      <c r="F237" s="452"/>
    </row>
    <row r="238" spans="1:6" ht="15">
      <c r="A238" s="454"/>
      <c r="B238" s="455"/>
      <c r="C238" s="454"/>
      <c r="D238" s="454"/>
      <c r="E238" s="454"/>
      <c r="F238" s="452"/>
    </row>
    <row r="239" spans="1:6" ht="15">
      <c r="A239" s="454"/>
      <c r="B239" s="455"/>
      <c r="C239" s="454"/>
      <c r="D239" s="454"/>
      <c r="E239" s="454"/>
      <c r="F239" s="452"/>
    </row>
    <row r="240" spans="1:6" ht="15">
      <c r="A240" s="454"/>
      <c r="B240" s="455"/>
      <c r="C240" s="454"/>
      <c r="D240" s="454"/>
      <c r="E240" s="454"/>
      <c r="F240" s="452"/>
    </row>
    <row r="241" spans="1:6" ht="15">
      <c r="A241" s="454"/>
      <c r="B241" s="455"/>
      <c r="C241" s="454"/>
      <c r="D241" s="454"/>
      <c r="E241" s="454"/>
      <c r="F241" s="452"/>
    </row>
    <row r="242" spans="1:6" ht="15">
      <c r="A242" s="454"/>
      <c r="B242" s="455"/>
      <c r="C242" s="454"/>
      <c r="D242" s="454"/>
      <c r="E242" s="454"/>
      <c r="F242" s="452"/>
    </row>
    <row r="243" spans="1:6" ht="15">
      <c r="A243" s="454"/>
      <c r="B243" s="455"/>
      <c r="C243" s="454"/>
      <c r="D243" s="454"/>
      <c r="E243" s="454"/>
      <c r="F243" s="452"/>
    </row>
    <row r="244" spans="1:6" ht="15">
      <c r="A244" s="454"/>
      <c r="B244" s="455"/>
      <c r="C244" s="454"/>
      <c r="D244" s="454"/>
      <c r="E244" s="454"/>
      <c r="F244" s="452"/>
    </row>
    <row r="245" spans="1:6" ht="15">
      <c r="A245" s="454"/>
      <c r="B245" s="455"/>
      <c r="C245" s="454"/>
      <c r="D245" s="454"/>
      <c r="E245" s="454"/>
      <c r="F245" s="452"/>
    </row>
    <row r="246" spans="1:6" ht="15">
      <c r="A246" s="454"/>
      <c r="B246" s="455"/>
      <c r="C246" s="454"/>
      <c r="D246" s="454"/>
      <c r="E246" s="454"/>
      <c r="F246" s="452"/>
    </row>
    <row r="247" spans="1:6" ht="15">
      <c r="A247" s="454"/>
      <c r="B247" s="455"/>
      <c r="C247" s="454"/>
      <c r="D247" s="454"/>
      <c r="E247" s="454"/>
      <c r="F247" s="452"/>
    </row>
    <row r="248" spans="1:6" ht="15">
      <c r="A248" s="454"/>
      <c r="B248" s="455"/>
      <c r="C248" s="454"/>
      <c r="D248" s="454"/>
      <c r="E248" s="454"/>
      <c r="F248" s="452"/>
    </row>
    <row r="249" spans="1:6" ht="15">
      <c r="A249" s="454"/>
      <c r="B249" s="455"/>
      <c r="C249" s="454"/>
      <c r="D249" s="454"/>
      <c r="E249" s="454"/>
      <c r="F249" s="452"/>
    </row>
    <row r="250" spans="1:6" ht="15">
      <c r="A250" s="454"/>
      <c r="B250" s="455"/>
      <c r="C250" s="454"/>
      <c r="D250" s="454"/>
      <c r="E250" s="454"/>
      <c r="F250" s="452"/>
    </row>
    <row r="251" spans="1:6" ht="15">
      <c r="A251" s="454"/>
      <c r="B251" s="455"/>
      <c r="C251" s="454"/>
      <c r="D251" s="454"/>
      <c r="E251" s="454"/>
      <c r="F251" s="452"/>
    </row>
    <row r="252" spans="1:6" ht="15">
      <c r="A252" s="454"/>
      <c r="B252" s="455"/>
      <c r="C252" s="454"/>
      <c r="D252" s="454"/>
      <c r="E252" s="454"/>
      <c r="F252" s="452"/>
    </row>
    <row r="253" spans="1:6" ht="15">
      <c r="A253" s="454"/>
      <c r="B253" s="455"/>
      <c r="C253" s="454"/>
      <c r="D253" s="454"/>
      <c r="E253" s="454"/>
      <c r="F253" s="452"/>
    </row>
    <row r="254" spans="1:6" ht="15">
      <c r="A254" s="454"/>
      <c r="B254" s="455"/>
      <c r="C254" s="454"/>
      <c r="D254" s="454"/>
      <c r="E254" s="454"/>
      <c r="F254" s="452"/>
    </row>
    <row r="255" spans="1:6" ht="15">
      <c r="A255" s="454"/>
      <c r="B255" s="455"/>
      <c r="C255" s="454"/>
      <c r="D255" s="454"/>
      <c r="E255" s="454"/>
      <c r="F255" s="452"/>
    </row>
    <row r="256" spans="1:6" ht="15">
      <c r="A256" s="454"/>
      <c r="B256" s="455"/>
      <c r="C256" s="454"/>
      <c r="D256" s="454"/>
      <c r="E256" s="454"/>
      <c r="F256" s="452"/>
    </row>
    <row r="257" spans="1:6" ht="15">
      <c r="A257" s="454"/>
      <c r="B257" s="455"/>
      <c r="C257" s="454"/>
      <c r="D257" s="454"/>
      <c r="E257" s="454"/>
      <c r="F257" s="452"/>
    </row>
    <row r="258" spans="1:6" ht="15">
      <c r="A258" s="454"/>
      <c r="B258" s="455"/>
      <c r="C258" s="454"/>
      <c r="D258" s="454"/>
      <c r="E258" s="454"/>
      <c r="F258" s="452"/>
    </row>
    <row r="259" spans="1:6" ht="15">
      <c r="A259" s="454"/>
      <c r="B259" s="455"/>
      <c r="C259" s="454"/>
      <c r="D259" s="454"/>
      <c r="E259" s="454"/>
      <c r="F259" s="452"/>
    </row>
    <row r="260" spans="1:6" ht="15">
      <c r="A260" s="454"/>
      <c r="B260" s="455"/>
      <c r="C260" s="454"/>
      <c r="D260" s="454"/>
      <c r="E260" s="454"/>
      <c r="F260" s="452"/>
    </row>
    <row r="261" spans="1:6" ht="15">
      <c r="A261" s="454"/>
      <c r="B261" s="455"/>
      <c r="C261" s="454"/>
      <c r="D261" s="454"/>
      <c r="E261" s="454"/>
      <c r="F261" s="452"/>
    </row>
    <row r="262" spans="1:6" ht="15">
      <c r="A262" s="454"/>
      <c r="B262" s="455"/>
      <c r="C262" s="454"/>
      <c r="D262" s="454"/>
      <c r="E262" s="454"/>
      <c r="F262" s="452"/>
    </row>
    <row r="263" spans="1:6" ht="15">
      <c r="A263" s="454"/>
      <c r="B263" s="455"/>
      <c r="C263" s="454"/>
      <c r="D263" s="454"/>
      <c r="E263" s="454"/>
      <c r="F263" s="452"/>
    </row>
    <row r="264" spans="1:6" ht="15">
      <c r="A264" s="454"/>
      <c r="B264" s="455"/>
      <c r="C264" s="454"/>
      <c r="D264" s="454"/>
      <c r="E264" s="454"/>
      <c r="F264" s="452"/>
    </row>
    <row r="265" spans="1:6" ht="15">
      <c r="A265" s="454"/>
      <c r="B265" s="455"/>
      <c r="C265" s="454"/>
      <c r="D265" s="454"/>
      <c r="E265" s="454"/>
      <c r="F265" s="452"/>
    </row>
    <row r="266" spans="1:6" ht="15">
      <c r="A266" s="454"/>
      <c r="B266" s="455"/>
      <c r="C266" s="454"/>
      <c r="D266" s="454"/>
      <c r="E266" s="454"/>
      <c r="F266" s="452"/>
    </row>
    <row r="267" spans="1:6" ht="15">
      <c r="A267" s="466"/>
      <c r="B267" s="455"/>
      <c r="C267" s="454"/>
      <c r="D267" s="454"/>
      <c r="E267" s="454"/>
      <c r="F267" s="452"/>
    </row>
    <row r="268" spans="1:6" ht="15">
      <c r="A268" s="454"/>
      <c r="B268" s="455"/>
      <c r="C268" s="454"/>
      <c r="D268" s="454"/>
      <c r="E268" s="456"/>
      <c r="F268" s="452"/>
    </row>
    <row r="269" spans="1:6" ht="15">
      <c r="A269" s="454"/>
      <c r="B269" s="455"/>
      <c r="C269" s="454"/>
      <c r="D269" s="454"/>
      <c r="E269" s="454"/>
      <c r="F269" s="452"/>
    </row>
    <row r="270" spans="1:6" ht="15">
      <c r="A270" s="454"/>
      <c r="B270" s="455"/>
      <c r="C270" s="454"/>
      <c r="D270" s="454"/>
      <c r="E270" s="454"/>
      <c r="F270" s="452"/>
    </row>
    <row r="271" spans="1:6" ht="15">
      <c r="A271" s="454"/>
      <c r="B271" s="455"/>
      <c r="C271" s="454"/>
      <c r="D271" s="454"/>
      <c r="E271" s="454"/>
      <c r="F271" s="452"/>
    </row>
    <row r="272" spans="1:6" ht="15">
      <c r="A272" s="454"/>
      <c r="B272" s="455"/>
      <c r="C272" s="454"/>
      <c r="D272" s="454"/>
      <c r="E272" s="454"/>
      <c r="F272" s="452"/>
    </row>
    <row r="273" spans="1:6" ht="15">
      <c r="A273" s="454"/>
      <c r="B273" s="455"/>
      <c r="C273" s="454"/>
      <c r="D273" s="454"/>
      <c r="E273" s="454"/>
      <c r="F273" s="452"/>
    </row>
    <row r="274" spans="1:6" ht="15">
      <c r="A274" s="454"/>
      <c r="B274" s="455"/>
      <c r="C274" s="454"/>
      <c r="D274" s="454"/>
      <c r="E274" s="454"/>
      <c r="F274" s="452"/>
    </row>
    <row r="275" spans="1:6" ht="15">
      <c r="A275" s="454"/>
      <c r="B275" s="455"/>
      <c r="C275" s="454"/>
      <c r="D275" s="454"/>
      <c r="E275" s="454"/>
      <c r="F275" s="452"/>
    </row>
    <row r="276" spans="1:6" ht="15">
      <c r="A276" s="454"/>
      <c r="B276" s="455"/>
      <c r="C276" s="454"/>
      <c r="D276" s="454"/>
      <c r="E276" s="454"/>
      <c r="F276" s="452"/>
    </row>
    <row r="277" spans="1:6" ht="15">
      <c r="A277" s="454"/>
      <c r="B277" s="455"/>
      <c r="C277" s="454"/>
      <c r="D277" s="454"/>
      <c r="E277" s="454"/>
      <c r="F277" s="452"/>
    </row>
    <row r="278" spans="1:6" ht="15">
      <c r="A278" s="454"/>
      <c r="B278" s="455"/>
      <c r="C278" s="454"/>
      <c r="D278" s="454"/>
      <c r="E278" s="454"/>
      <c r="F278" s="452"/>
    </row>
    <row r="279" spans="1:6" ht="15">
      <c r="A279" s="454"/>
      <c r="B279" s="455"/>
      <c r="C279" s="454"/>
      <c r="D279" s="454"/>
      <c r="E279" s="454"/>
      <c r="F279" s="452"/>
    </row>
    <row r="280" spans="1:6" ht="15">
      <c r="A280" s="454"/>
      <c r="B280" s="455"/>
      <c r="C280" s="454"/>
      <c r="D280" s="454"/>
      <c r="E280" s="454"/>
      <c r="F280" s="452"/>
    </row>
    <row r="281" spans="1:6" ht="15">
      <c r="A281" s="454"/>
      <c r="B281" s="455"/>
      <c r="C281" s="454"/>
      <c r="D281" s="454"/>
      <c r="E281" s="454"/>
      <c r="F281" s="452"/>
    </row>
    <row r="282" spans="1:6" ht="15">
      <c r="A282" s="454"/>
      <c r="B282" s="455"/>
      <c r="C282" s="454"/>
      <c r="D282" s="454"/>
      <c r="E282" s="454"/>
      <c r="F282" s="452"/>
    </row>
    <row r="283" spans="1:6" ht="15">
      <c r="A283" s="454"/>
      <c r="B283" s="455"/>
      <c r="C283" s="454"/>
      <c r="D283" s="454"/>
      <c r="E283" s="454"/>
      <c r="F283" s="452"/>
    </row>
    <row r="284" spans="1:6" ht="15">
      <c r="A284" s="454"/>
      <c r="B284" s="455"/>
      <c r="C284" s="454"/>
      <c r="D284" s="454"/>
      <c r="E284" s="454"/>
      <c r="F284" s="452"/>
    </row>
    <row r="285" spans="1:6" ht="15">
      <c r="A285" s="454"/>
      <c r="B285" s="455"/>
      <c r="C285" s="454"/>
      <c r="D285" s="454"/>
      <c r="E285" s="454"/>
      <c r="F285" s="452"/>
    </row>
    <row r="286" spans="1:6" ht="15">
      <c r="A286" s="454"/>
      <c r="B286" s="455"/>
      <c r="C286" s="454"/>
      <c r="D286" s="454"/>
      <c r="E286" s="454"/>
      <c r="F286" s="452"/>
    </row>
    <row r="287" spans="1:6" ht="15">
      <c r="A287" s="454"/>
      <c r="B287" s="455"/>
      <c r="C287" s="454"/>
      <c r="D287" s="454"/>
      <c r="E287" s="454"/>
      <c r="F287" s="452"/>
    </row>
    <row r="288" spans="1:6" ht="15">
      <c r="A288" s="454"/>
      <c r="B288" s="455"/>
      <c r="C288" s="454"/>
      <c r="D288" s="454"/>
      <c r="E288" s="454"/>
      <c r="F288" s="452"/>
    </row>
    <row r="289" spans="1:6" ht="15">
      <c r="A289" s="454"/>
      <c r="B289" s="455"/>
      <c r="C289" s="454"/>
      <c r="D289" s="454"/>
      <c r="E289" s="454"/>
      <c r="F289" s="452"/>
    </row>
    <row r="290" spans="1:6" ht="15">
      <c r="A290" s="454"/>
      <c r="B290" s="455"/>
      <c r="C290" s="454"/>
      <c r="D290" s="454"/>
      <c r="E290" s="454"/>
      <c r="F290" s="452"/>
    </row>
    <row r="291" spans="1:6" ht="15">
      <c r="A291" s="454"/>
      <c r="B291" s="455"/>
      <c r="C291" s="454"/>
      <c r="D291" s="454"/>
      <c r="E291" s="454"/>
      <c r="F291" s="452"/>
    </row>
    <row r="292" spans="1:6" ht="15">
      <c r="A292" s="454"/>
      <c r="B292" s="455"/>
      <c r="C292" s="454"/>
      <c r="D292" s="454"/>
      <c r="E292" s="454"/>
      <c r="F292" s="452"/>
    </row>
    <row r="293" spans="1:6" ht="15">
      <c r="A293" s="454"/>
      <c r="B293" s="455"/>
      <c r="C293" s="454"/>
      <c r="D293" s="454"/>
      <c r="E293" s="454"/>
      <c r="F293" s="452"/>
    </row>
    <row r="294" spans="1:6" ht="15">
      <c r="A294" s="454"/>
      <c r="B294" s="455"/>
      <c r="C294" s="454"/>
      <c r="D294" s="454"/>
      <c r="E294" s="454"/>
      <c r="F294" s="452"/>
    </row>
    <row r="295" spans="1:6" ht="15">
      <c r="A295" s="454"/>
      <c r="B295" s="455"/>
      <c r="C295" s="454"/>
      <c r="D295" s="454"/>
      <c r="E295" s="454"/>
      <c r="F295" s="452"/>
    </row>
    <row r="296" spans="1:6" ht="15">
      <c r="A296" s="454"/>
      <c r="B296" s="455"/>
      <c r="C296" s="454"/>
      <c r="D296" s="454"/>
      <c r="E296" s="454"/>
      <c r="F296" s="452"/>
    </row>
    <row r="297" spans="1:6" ht="15">
      <c r="A297" s="454"/>
      <c r="B297" s="455"/>
      <c r="C297" s="454"/>
      <c r="D297" s="454"/>
      <c r="E297" s="454"/>
      <c r="F297" s="452"/>
    </row>
    <row r="298" spans="1:6" ht="15">
      <c r="A298" s="454"/>
      <c r="B298" s="455"/>
      <c r="C298" s="454"/>
      <c r="D298" s="454"/>
      <c r="E298" s="454"/>
      <c r="F298" s="452"/>
    </row>
    <row r="299" spans="1:6" ht="15">
      <c r="A299" s="454"/>
      <c r="B299" s="455"/>
      <c r="C299" s="454"/>
      <c r="D299" s="454"/>
      <c r="E299" s="454"/>
      <c r="F299" s="452"/>
    </row>
    <row r="300" spans="1:6" ht="15">
      <c r="A300" s="454"/>
      <c r="B300" s="455"/>
      <c r="C300" s="454"/>
      <c r="D300" s="454"/>
      <c r="E300" s="454"/>
      <c r="F300" s="452"/>
    </row>
    <row r="301" spans="1:6" ht="15">
      <c r="A301" s="454"/>
      <c r="B301" s="455"/>
      <c r="C301" s="454"/>
      <c r="D301" s="454"/>
      <c r="E301" s="454"/>
      <c r="F301" s="452"/>
    </row>
    <row r="302" spans="1:6" ht="15">
      <c r="A302" s="466"/>
      <c r="B302" s="455"/>
      <c r="C302" s="454"/>
      <c r="D302" s="454"/>
      <c r="E302" s="454"/>
      <c r="F302" s="452"/>
    </row>
    <row r="303" spans="1:6" ht="15">
      <c r="A303" s="454"/>
      <c r="B303" s="455"/>
      <c r="C303" s="454"/>
      <c r="D303" s="454"/>
      <c r="E303" s="456"/>
      <c r="F303" s="452"/>
    </row>
    <row r="304" spans="1:6" ht="15">
      <c r="A304" s="454"/>
      <c r="B304" s="455"/>
      <c r="C304" s="454"/>
      <c r="D304" s="454"/>
      <c r="E304" s="454"/>
      <c r="F304" s="452"/>
    </row>
    <row r="305" spans="1:6" ht="15">
      <c r="A305" s="454"/>
      <c r="B305" s="455"/>
      <c r="C305" s="454"/>
      <c r="D305" s="454"/>
      <c r="E305" s="454"/>
      <c r="F305" s="452"/>
    </row>
    <row r="306" spans="1:6" ht="15">
      <c r="A306" s="454"/>
      <c r="B306" s="455"/>
      <c r="C306" s="454"/>
      <c r="D306" s="454"/>
      <c r="E306" s="454"/>
      <c r="F306" s="452"/>
    </row>
    <row r="307" spans="1:6" ht="15">
      <c r="A307" s="454"/>
      <c r="B307" s="455"/>
      <c r="C307" s="454"/>
      <c r="D307" s="454"/>
      <c r="E307" s="454"/>
      <c r="F307" s="452"/>
    </row>
    <row r="308" spans="1:6" ht="15">
      <c r="A308" s="454"/>
      <c r="B308" s="455"/>
      <c r="C308" s="454"/>
      <c r="D308" s="454"/>
      <c r="E308" s="454"/>
      <c r="F308" s="452"/>
    </row>
    <row r="309" spans="1:6" ht="15">
      <c r="A309" s="454"/>
      <c r="B309" s="455"/>
      <c r="C309" s="454"/>
      <c r="D309" s="454"/>
      <c r="E309" s="454"/>
      <c r="F309" s="452"/>
    </row>
    <row r="310" spans="1:6" ht="15">
      <c r="A310" s="454"/>
      <c r="B310" s="455"/>
      <c r="C310" s="454"/>
      <c r="D310" s="454"/>
      <c r="E310" s="454"/>
      <c r="F310" s="452"/>
    </row>
    <row r="311" spans="1:6" ht="15">
      <c r="A311" s="454"/>
      <c r="B311" s="455"/>
      <c r="C311" s="454"/>
      <c r="D311" s="454"/>
      <c r="E311" s="454"/>
      <c r="F311" s="452"/>
    </row>
    <row r="312" spans="1:6" ht="15">
      <c r="A312" s="454"/>
      <c r="B312" s="455"/>
      <c r="C312" s="454"/>
      <c r="D312" s="454"/>
      <c r="E312" s="454"/>
      <c r="F312" s="452"/>
    </row>
    <row r="313" spans="1:6" ht="15">
      <c r="A313" s="454"/>
      <c r="B313" s="455"/>
      <c r="C313" s="454"/>
      <c r="D313" s="454"/>
      <c r="E313" s="454"/>
      <c r="F313" s="452"/>
    </row>
    <row r="314" spans="1:6" ht="15">
      <c r="A314" s="454"/>
      <c r="B314" s="455"/>
      <c r="C314" s="454"/>
      <c r="D314" s="454"/>
      <c r="E314" s="454"/>
      <c r="F314" s="452"/>
    </row>
    <row r="315" spans="1:6" ht="15">
      <c r="A315" s="454"/>
      <c r="B315" s="455"/>
      <c r="C315" s="454"/>
      <c r="D315" s="454"/>
      <c r="E315" s="454"/>
      <c r="F315" s="452"/>
    </row>
    <row r="316" spans="1:6" ht="15">
      <c r="A316" s="454"/>
      <c r="B316" s="455"/>
      <c r="C316" s="454"/>
      <c r="D316" s="454"/>
      <c r="E316" s="454"/>
      <c r="F316" s="452"/>
    </row>
    <row r="317" spans="1:6" ht="15">
      <c r="A317" s="454"/>
      <c r="B317" s="455"/>
      <c r="C317" s="454"/>
      <c r="D317" s="454"/>
      <c r="E317" s="454"/>
      <c r="F317" s="452"/>
    </row>
    <row r="318" spans="1:6" ht="15">
      <c r="A318" s="454"/>
      <c r="B318" s="455"/>
      <c r="C318" s="454"/>
      <c r="D318" s="454"/>
      <c r="E318" s="454"/>
      <c r="F318" s="452"/>
    </row>
    <row r="319" spans="1:6" ht="15">
      <c r="A319" s="454"/>
      <c r="B319" s="455"/>
      <c r="C319" s="454"/>
      <c r="D319" s="454"/>
      <c r="E319" s="454"/>
      <c r="F319" s="452"/>
    </row>
    <row r="320" spans="1:6" ht="15">
      <c r="A320" s="454"/>
      <c r="B320" s="455"/>
      <c r="C320" s="454"/>
      <c r="D320" s="454"/>
      <c r="E320" s="454"/>
      <c r="F320" s="452"/>
    </row>
    <row r="321" spans="1:6" ht="15">
      <c r="A321" s="454"/>
      <c r="B321" s="455"/>
      <c r="C321" s="454"/>
      <c r="D321" s="454"/>
      <c r="E321" s="454"/>
      <c r="F321" s="452"/>
    </row>
    <row r="322" spans="1:6" ht="15">
      <c r="A322" s="454"/>
      <c r="B322" s="455"/>
      <c r="C322" s="454"/>
      <c r="D322" s="454"/>
      <c r="E322" s="454"/>
      <c r="F322" s="452"/>
    </row>
    <row r="323" spans="1:6" ht="15">
      <c r="A323" s="466"/>
      <c r="B323" s="455"/>
      <c r="C323" s="454"/>
      <c r="D323" s="454"/>
      <c r="E323" s="454"/>
      <c r="F323" s="452"/>
    </row>
    <row r="324" spans="1:6" ht="15">
      <c r="A324" s="454"/>
      <c r="B324" s="455"/>
      <c r="C324" s="454"/>
      <c r="D324" s="454"/>
      <c r="E324" s="456"/>
      <c r="F324" s="452"/>
    </row>
    <row r="325" spans="1:6" ht="15">
      <c r="A325" s="454"/>
      <c r="B325" s="455"/>
      <c r="C325" s="454"/>
      <c r="D325" s="454"/>
      <c r="E325" s="454"/>
      <c r="F325" s="452"/>
    </row>
    <row r="326" spans="1:6" ht="15">
      <c r="A326" s="454"/>
      <c r="B326" s="455"/>
      <c r="C326" s="454"/>
      <c r="D326" s="454"/>
      <c r="E326" s="454"/>
      <c r="F326" s="452"/>
    </row>
    <row r="327" spans="1:6" ht="15">
      <c r="A327" s="454"/>
      <c r="B327" s="455"/>
      <c r="C327" s="454"/>
      <c r="D327" s="454"/>
      <c r="E327" s="454"/>
      <c r="F327" s="452"/>
    </row>
    <row r="328" spans="1:6" ht="15">
      <c r="A328" s="454"/>
      <c r="B328" s="455"/>
      <c r="C328" s="454"/>
      <c r="D328" s="454"/>
      <c r="E328" s="454"/>
      <c r="F328" s="452"/>
    </row>
    <row r="329" spans="1:6" ht="15">
      <c r="A329" s="454"/>
      <c r="B329" s="455"/>
      <c r="C329" s="454"/>
      <c r="D329" s="454"/>
      <c r="E329" s="454"/>
      <c r="F329" s="452"/>
    </row>
    <row r="330" spans="1:6" ht="15">
      <c r="A330" s="454"/>
      <c r="B330" s="455"/>
      <c r="C330" s="454"/>
      <c r="D330" s="454"/>
      <c r="E330" s="454"/>
      <c r="F330" s="452"/>
    </row>
    <row r="331" spans="1:6" ht="15">
      <c r="A331" s="454"/>
      <c r="B331" s="455"/>
      <c r="C331" s="454"/>
      <c r="D331" s="454"/>
      <c r="E331" s="454"/>
      <c r="F331" s="452"/>
    </row>
    <row r="332" spans="1:6" ht="15">
      <c r="A332" s="454"/>
      <c r="B332" s="455"/>
      <c r="C332" s="454"/>
      <c r="D332" s="454"/>
      <c r="E332" s="454"/>
      <c r="F332" s="452"/>
    </row>
    <row r="333" spans="1:6" ht="15">
      <c r="A333" s="454"/>
      <c r="B333" s="455"/>
      <c r="C333" s="454"/>
      <c r="D333" s="454"/>
      <c r="E333" s="454"/>
      <c r="F333" s="452"/>
    </row>
    <row r="334" spans="1:6" ht="15">
      <c r="A334" s="454"/>
      <c r="B334" s="455"/>
      <c r="C334" s="454"/>
      <c r="D334" s="454"/>
      <c r="E334" s="454"/>
      <c r="F334" s="452"/>
    </row>
    <row r="335" spans="1:6" ht="15">
      <c r="A335" s="454"/>
      <c r="B335" s="455"/>
      <c r="C335" s="454"/>
      <c r="D335" s="454"/>
      <c r="E335" s="454"/>
      <c r="F335" s="452"/>
    </row>
    <row r="336" spans="1:6" ht="15">
      <c r="A336" s="454"/>
      <c r="B336" s="455"/>
      <c r="C336" s="454"/>
      <c r="D336" s="454"/>
      <c r="E336" s="454"/>
      <c r="F336" s="452"/>
    </row>
    <row r="337" spans="1:6" ht="15">
      <c r="A337" s="454"/>
      <c r="B337" s="455"/>
      <c r="C337" s="454"/>
      <c r="D337" s="454"/>
      <c r="E337" s="454"/>
      <c r="F337" s="452"/>
    </row>
    <row r="338" spans="1:6" ht="15">
      <c r="A338" s="454"/>
      <c r="B338" s="455"/>
      <c r="C338" s="454"/>
      <c r="D338" s="454"/>
      <c r="E338" s="454"/>
      <c r="F338" s="452"/>
    </row>
    <row r="339" spans="1:6" ht="15">
      <c r="A339" s="454"/>
      <c r="B339" s="455"/>
      <c r="C339" s="454"/>
      <c r="D339" s="454"/>
      <c r="E339" s="454"/>
      <c r="F339" s="452"/>
    </row>
    <row r="340" spans="1:6" ht="15">
      <c r="A340" s="454"/>
      <c r="B340" s="455"/>
      <c r="C340" s="454"/>
      <c r="D340" s="454"/>
      <c r="E340" s="454"/>
      <c r="F340" s="452"/>
    </row>
    <row r="341" spans="1:6" ht="15">
      <c r="A341" s="454"/>
      <c r="B341" s="455"/>
      <c r="C341" s="454"/>
      <c r="D341" s="454"/>
      <c r="E341" s="454"/>
      <c r="F341" s="452"/>
    </row>
    <row r="342" spans="1:6" ht="15">
      <c r="A342" s="454"/>
      <c r="B342" s="455"/>
      <c r="C342" s="454"/>
      <c r="D342" s="454"/>
      <c r="E342" s="454"/>
      <c r="F342" s="452"/>
    </row>
    <row r="343" spans="1:6" ht="15">
      <c r="A343" s="454"/>
      <c r="B343" s="455"/>
      <c r="C343" s="454"/>
      <c r="D343" s="454"/>
      <c r="E343" s="454"/>
      <c r="F343" s="452"/>
    </row>
    <row r="344" spans="1:6" ht="15">
      <c r="A344" s="454"/>
      <c r="B344" s="455"/>
      <c r="C344" s="454"/>
      <c r="D344" s="454"/>
      <c r="E344" s="454"/>
      <c r="F344" s="452"/>
    </row>
    <row r="345" spans="1:6" ht="15">
      <c r="A345" s="466"/>
      <c r="B345" s="455"/>
      <c r="C345" s="454"/>
      <c r="D345" s="454"/>
      <c r="E345" s="454"/>
      <c r="F345" s="452"/>
    </row>
    <row r="346" spans="1:6" ht="15">
      <c r="A346" s="454"/>
      <c r="B346" s="455"/>
      <c r="C346" s="454"/>
      <c r="D346" s="454"/>
      <c r="E346" s="456"/>
      <c r="F346" s="452"/>
    </row>
    <row r="347" spans="1:6" ht="15">
      <c r="A347" s="454"/>
      <c r="B347" s="455"/>
      <c r="C347" s="454"/>
      <c r="D347" s="454"/>
      <c r="E347" s="454"/>
      <c r="F347" s="452"/>
    </row>
    <row r="348" spans="1:6" ht="15">
      <c r="A348" s="454"/>
      <c r="B348" s="455"/>
      <c r="C348" s="454"/>
      <c r="D348" s="454"/>
      <c r="E348" s="454"/>
      <c r="F348" s="452"/>
    </row>
    <row r="349" spans="1:6" ht="15">
      <c r="A349" s="454"/>
      <c r="B349" s="455"/>
      <c r="C349" s="454"/>
      <c r="D349" s="454"/>
      <c r="E349" s="454"/>
      <c r="F349" s="452"/>
    </row>
    <row r="350" spans="1:6" ht="15">
      <c r="A350" s="454"/>
      <c r="B350" s="455"/>
      <c r="C350" s="454"/>
      <c r="D350" s="454"/>
      <c r="E350" s="454"/>
      <c r="F350" s="452"/>
    </row>
    <row r="351" spans="1:6" ht="15">
      <c r="A351" s="454"/>
      <c r="B351" s="455"/>
      <c r="C351" s="454"/>
      <c r="D351" s="454"/>
      <c r="E351" s="454"/>
      <c r="F351" s="452"/>
    </row>
    <row r="352" spans="1:6" ht="15">
      <c r="A352" s="454"/>
      <c r="B352" s="455"/>
      <c r="C352" s="454"/>
      <c r="D352" s="454"/>
      <c r="E352" s="454"/>
      <c r="F352" s="452"/>
    </row>
    <row r="353" spans="1:6" ht="15">
      <c r="A353" s="466"/>
      <c r="B353" s="467"/>
      <c r="C353" s="466"/>
      <c r="D353" s="466"/>
      <c r="E353" s="466"/>
      <c r="F353" s="452"/>
    </row>
    <row r="354" spans="1:6" ht="15">
      <c r="A354" s="454"/>
      <c r="B354" s="455"/>
      <c r="C354" s="454"/>
      <c r="D354" s="454"/>
      <c r="E354" s="456"/>
      <c r="F354" s="452"/>
    </row>
    <row r="355" spans="1:6" ht="15">
      <c r="A355" s="454"/>
      <c r="B355" s="455"/>
      <c r="C355" s="454"/>
      <c r="D355" s="454"/>
      <c r="E355" s="454"/>
      <c r="F355" s="452"/>
    </row>
    <row r="356" spans="1:6" ht="15">
      <c r="A356" s="454"/>
      <c r="B356" s="455"/>
      <c r="C356" s="454"/>
      <c r="D356" s="454"/>
      <c r="E356" s="454"/>
      <c r="F356" s="452"/>
    </row>
    <row r="357" spans="1:6" ht="15">
      <c r="A357" s="454"/>
      <c r="B357" s="455"/>
      <c r="C357" s="454"/>
      <c r="D357" s="454"/>
      <c r="E357" s="454"/>
      <c r="F357" s="452"/>
    </row>
    <row r="358" spans="1:6" ht="15">
      <c r="A358" s="454"/>
      <c r="B358" s="455"/>
      <c r="C358" s="454"/>
      <c r="D358" s="454"/>
      <c r="E358" s="454"/>
      <c r="F358" s="452"/>
    </row>
    <row r="359" spans="1:6" ht="15">
      <c r="A359" s="454"/>
      <c r="B359" s="455"/>
      <c r="C359" s="454"/>
      <c r="D359" s="454"/>
      <c r="E359" s="454"/>
      <c r="F359" s="452"/>
    </row>
    <row r="360" spans="1:6" ht="15">
      <c r="A360" s="454"/>
      <c r="B360" s="455"/>
      <c r="C360" s="454"/>
      <c r="D360" s="454"/>
      <c r="E360" s="454"/>
      <c r="F360" s="452"/>
    </row>
    <row r="361" spans="1:6" ht="15">
      <c r="A361" s="454"/>
      <c r="B361" s="455"/>
      <c r="C361" s="454"/>
      <c r="D361" s="454"/>
      <c r="E361" s="454"/>
      <c r="F361" s="452"/>
    </row>
    <row r="362" spans="1:6" ht="15">
      <c r="A362" s="454"/>
      <c r="B362" s="455"/>
      <c r="C362" s="454"/>
      <c r="D362" s="454"/>
      <c r="E362" s="454"/>
      <c r="F362" s="452"/>
    </row>
    <row r="363" spans="1:6" ht="15">
      <c r="A363" s="454"/>
      <c r="B363" s="455"/>
      <c r="C363" s="454"/>
      <c r="D363" s="454"/>
      <c r="E363" s="454"/>
      <c r="F363" s="452"/>
    </row>
    <row r="364" spans="1:6" ht="15">
      <c r="A364" s="454"/>
      <c r="B364" s="455"/>
      <c r="C364" s="454"/>
      <c r="D364" s="454"/>
      <c r="E364" s="454"/>
      <c r="F364" s="452"/>
    </row>
    <row r="365" spans="1:6" ht="15">
      <c r="A365" s="454"/>
      <c r="B365" s="455"/>
      <c r="C365" s="454"/>
      <c r="D365" s="454"/>
      <c r="E365" s="454"/>
      <c r="F365" s="452"/>
    </row>
    <row r="366" spans="1:6" ht="15">
      <c r="A366" s="454"/>
      <c r="B366" s="455"/>
      <c r="C366" s="454"/>
      <c r="D366" s="454"/>
      <c r="E366" s="454"/>
      <c r="F366" s="452"/>
    </row>
    <row r="367" spans="1:6" ht="15">
      <c r="A367" s="454"/>
      <c r="B367" s="455"/>
      <c r="C367" s="454"/>
      <c r="D367" s="454"/>
      <c r="E367" s="454"/>
      <c r="F367" s="452"/>
    </row>
    <row r="368" spans="1:6" ht="15">
      <c r="A368" s="454"/>
      <c r="B368" s="455"/>
      <c r="C368" s="454"/>
      <c r="D368" s="454"/>
      <c r="E368" s="454"/>
      <c r="F368" s="452"/>
    </row>
    <row r="369" spans="1:6" ht="15">
      <c r="A369" s="454"/>
      <c r="B369" s="455"/>
      <c r="C369" s="454"/>
      <c r="D369" s="454"/>
      <c r="E369" s="454"/>
      <c r="F369" s="452"/>
    </row>
    <row r="370" spans="1:6" ht="15">
      <c r="A370" s="454"/>
      <c r="B370" s="455"/>
      <c r="C370" s="454"/>
      <c r="D370" s="454"/>
      <c r="E370" s="454"/>
      <c r="F370" s="452"/>
    </row>
    <row r="371" spans="1:6" ht="15">
      <c r="A371" s="454"/>
      <c r="B371" s="455"/>
      <c r="C371" s="454"/>
      <c r="D371" s="454"/>
      <c r="E371" s="454"/>
      <c r="F371" s="452"/>
    </row>
    <row r="372" spans="1:6" ht="15">
      <c r="A372" s="454"/>
      <c r="B372" s="455"/>
      <c r="C372" s="454"/>
      <c r="D372" s="454"/>
      <c r="E372" s="454"/>
      <c r="F372" s="452"/>
    </row>
    <row r="373" spans="1:6" ht="15">
      <c r="A373" s="454"/>
      <c r="B373" s="455"/>
      <c r="C373" s="454"/>
      <c r="D373" s="454"/>
      <c r="E373" s="454"/>
      <c r="F373" s="452"/>
    </row>
    <row r="374" spans="1:6" ht="15">
      <c r="A374" s="454"/>
      <c r="B374" s="455"/>
      <c r="C374" s="454"/>
      <c r="D374" s="454"/>
      <c r="E374" s="454"/>
      <c r="F374" s="452"/>
    </row>
    <row r="375" spans="1:6" ht="15">
      <c r="A375" s="454"/>
      <c r="B375" s="455"/>
      <c r="C375" s="454"/>
      <c r="D375" s="454"/>
      <c r="E375" s="454"/>
      <c r="F375" s="452"/>
    </row>
    <row r="376" spans="1:6" ht="15">
      <c r="A376" s="454"/>
      <c r="B376" s="455"/>
      <c r="C376" s="454"/>
      <c r="D376" s="454"/>
      <c r="E376" s="454"/>
      <c r="F376" s="452"/>
    </row>
    <row r="377" spans="1:6" ht="15">
      <c r="A377" s="454"/>
      <c r="B377" s="455"/>
      <c r="C377" s="454"/>
      <c r="D377" s="454"/>
      <c r="E377" s="454"/>
      <c r="F377" s="452"/>
    </row>
    <row r="378" spans="1:6" ht="15">
      <c r="A378" s="454"/>
      <c r="B378" s="455"/>
      <c r="C378" s="454"/>
      <c r="D378" s="454"/>
      <c r="E378" s="454"/>
      <c r="F378" s="452"/>
    </row>
    <row r="379" spans="1:6" ht="15">
      <c r="A379" s="454"/>
      <c r="B379" s="455"/>
      <c r="C379" s="454"/>
      <c r="D379" s="454"/>
      <c r="E379" s="454"/>
      <c r="F379" s="452"/>
    </row>
    <row r="380" spans="1:6" ht="15">
      <c r="A380" s="454"/>
      <c r="B380" s="455"/>
      <c r="C380" s="454"/>
      <c r="D380" s="454"/>
      <c r="E380" s="454"/>
      <c r="F380" s="452"/>
    </row>
    <row r="381" spans="1:6" ht="15">
      <c r="A381" s="454"/>
      <c r="B381" s="455"/>
      <c r="C381" s="454"/>
      <c r="D381" s="454"/>
      <c r="E381" s="454"/>
      <c r="F381" s="452"/>
    </row>
    <row r="382" spans="1:6" ht="15">
      <c r="A382" s="454"/>
      <c r="B382" s="455"/>
      <c r="C382" s="454"/>
      <c r="D382" s="454"/>
      <c r="E382" s="454"/>
      <c r="F382" s="452"/>
    </row>
    <row r="383" spans="1:6" ht="15">
      <c r="A383" s="454"/>
      <c r="B383" s="455"/>
      <c r="C383" s="454"/>
      <c r="D383" s="454"/>
      <c r="E383" s="454"/>
      <c r="F383" s="452"/>
    </row>
    <row r="384" spans="1:6" ht="15">
      <c r="A384" s="454"/>
      <c r="B384" s="455"/>
      <c r="C384" s="454"/>
      <c r="D384" s="454"/>
      <c r="E384" s="454"/>
      <c r="F384" s="452"/>
    </row>
    <row r="385" spans="1:6" ht="15">
      <c r="A385" s="454"/>
      <c r="B385" s="455"/>
      <c r="C385" s="454"/>
      <c r="D385" s="454"/>
      <c r="E385" s="454"/>
      <c r="F385" s="452"/>
    </row>
    <row r="386" spans="1:6" ht="15">
      <c r="A386" s="454"/>
      <c r="B386" s="455"/>
      <c r="C386" s="454"/>
      <c r="D386" s="454"/>
      <c r="E386" s="454"/>
      <c r="F386" s="452"/>
    </row>
    <row r="387" spans="1:6" ht="15">
      <c r="A387" s="454"/>
      <c r="B387" s="455"/>
      <c r="C387" s="454"/>
      <c r="D387" s="454"/>
      <c r="E387" s="454"/>
      <c r="F387" s="452"/>
    </row>
    <row r="388" spans="1:6" ht="15">
      <c r="A388" s="454"/>
      <c r="B388" s="455"/>
      <c r="C388" s="454"/>
      <c r="D388" s="454"/>
      <c r="E388" s="454"/>
      <c r="F388" s="452"/>
    </row>
    <row r="389" spans="1:6" ht="15">
      <c r="A389" s="454"/>
      <c r="B389" s="455"/>
      <c r="C389" s="454"/>
      <c r="D389" s="454"/>
      <c r="E389" s="454"/>
      <c r="F389" s="452"/>
    </row>
    <row r="390" spans="1:6" ht="15">
      <c r="A390" s="454"/>
      <c r="B390" s="455"/>
      <c r="C390" s="454"/>
      <c r="D390" s="454"/>
      <c r="E390" s="454"/>
      <c r="F390" s="452"/>
    </row>
    <row r="391" spans="1:6" ht="15">
      <c r="A391" s="454"/>
      <c r="B391" s="455"/>
      <c r="C391" s="454"/>
      <c r="D391" s="454"/>
      <c r="E391" s="454"/>
      <c r="F391" s="452"/>
    </row>
    <row r="392" spans="1:6" ht="15">
      <c r="A392" s="454"/>
      <c r="B392" s="455"/>
      <c r="C392" s="454"/>
      <c r="D392" s="454"/>
      <c r="E392" s="454"/>
      <c r="F392" s="452"/>
    </row>
    <row r="393" spans="1:6" ht="15">
      <c r="A393" s="454"/>
      <c r="B393" s="455"/>
      <c r="C393" s="454"/>
      <c r="D393" s="454"/>
      <c r="E393" s="454"/>
      <c r="F393" s="452"/>
    </row>
    <row r="394" spans="1:6" ht="15">
      <c r="A394" s="454"/>
      <c r="B394" s="455"/>
      <c r="C394" s="454"/>
      <c r="D394" s="454"/>
      <c r="E394" s="454"/>
      <c r="F394" s="452"/>
    </row>
    <row r="395" spans="1:6" ht="15">
      <c r="A395" s="454"/>
      <c r="B395" s="455"/>
      <c r="C395" s="454"/>
      <c r="D395" s="454"/>
      <c r="E395" s="454"/>
      <c r="F395" s="452"/>
    </row>
    <row r="396" spans="1:6" ht="15">
      <c r="A396" s="454"/>
      <c r="B396" s="455"/>
      <c r="C396" s="454"/>
      <c r="D396" s="454"/>
      <c r="E396" s="454"/>
      <c r="F396" s="452"/>
    </row>
    <row r="397" spans="1:6" ht="15">
      <c r="A397" s="454"/>
      <c r="B397" s="455"/>
      <c r="C397" s="454"/>
      <c r="D397" s="454"/>
      <c r="E397" s="454"/>
      <c r="F397" s="452"/>
    </row>
    <row r="398" spans="1:6" ht="15">
      <c r="A398" s="454"/>
      <c r="B398" s="455"/>
      <c r="C398" s="454"/>
      <c r="D398" s="454"/>
      <c r="E398" s="454"/>
      <c r="F398" s="452"/>
    </row>
    <row r="399" spans="1:6" ht="15">
      <c r="A399" s="454"/>
      <c r="B399" s="455"/>
      <c r="C399" s="454"/>
      <c r="D399" s="454"/>
      <c r="E399" s="454"/>
      <c r="F399" s="452"/>
    </row>
    <row r="400" spans="1:6" ht="15">
      <c r="A400" s="454"/>
      <c r="B400" s="455"/>
      <c r="C400" s="454"/>
      <c r="D400" s="454"/>
      <c r="E400" s="454"/>
      <c r="F400" s="452"/>
    </row>
    <row r="401" spans="1:6" ht="15">
      <c r="A401" s="454"/>
      <c r="B401" s="455"/>
      <c r="C401" s="454"/>
      <c r="D401" s="454"/>
      <c r="E401" s="454"/>
      <c r="F401" s="452"/>
    </row>
    <row r="402" spans="1:6" ht="15">
      <c r="A402" s="454"/>
      <c r="B402" s="455"/>
      <c r="C402" s="454"/>
      <c r="D402" s="454"/>
      <c r="E402" s="454"/>
      <c r="F402" s="452"/>
    </row>
    <row r="403" spans="1:6" ht="15">
      <c r="A403" s="454"/>
      <c r="B403" s="455"/>
      <c r="C403" s="454"/>
      <c r="D403" s="454"/>
      <c r="E403" s="454"/>
      <c r="F403" s="452"/>
    </row>
    <row r="404" spans="1:6" ht="15">
      <c r="A404" s="454"/>
      <c r="B404" s="455"/>
      <c r="C404" s="454"/>
      <c r="D404" s="454"/>
      <c r="E404" s="454"/>
      <c r="F404" s="452"/>
    </row>
    <row r="405" spans="1:6" ht="15">
      <c r="A405" s="454"/>
      <c r="B405" s="455"/>
      <c r="C405" s="454"/>
      <c r="D405" s="454"/>
      <c r="E405" s="454"/>
      <c r="F405" s="452"/>
    </row>
    <row r="406" spans="1:6" ht="15">
      <c r="A406" s="454"/>
      <c r="B406" s="455"/>
      <c r="C406" s="454"/>
      <c r="D406" s="454"/>
      <c r="E406" s="454"/>
      <c r="F406" s="452"/>
    </row>
    <row r="407" spans="1:6" ht="15">
      <c r="A407" s="454"/>
      <c r="B407" s="455"/>
      <c r="C407" s="454"/>
      <c r="D407" s="454"/>
      <c r="E407" s="454"/>
      <c r="F407" s="452"/>
    </row>
    <row r="408" spans="1:6" ht="15">
      <c r="A408" s="454"/>
      <c r="B408" s="455"/>
      <c r="C408" s="454"/>
      <c r="D408" s="454"/>
      <c r="E408" s="454"/>
      <c r="F408" s="452"/>
    </row>
    <row r="409" spans="1:6" ht="15">
      <c r="A409" s="454"/>
      <c r="B409" s="455"/>
      <c r="C409" s="454"/>
      <c r="D409" s="454"/>
      <c r="E409" s="454"/>
      <c r="F409" s="452"/>
    </row>
    <row r="410" spans="1:6" ht="15">
      <c r="A410" s="454"/>
      <c r="B410" s="455"/>
      <c r="C410" s="454"/>
      <c r="D410" s="454"/>
      <c r="E410" s="454"/>
      <c r="F410" s="452"/>
    </row>
    <row r="411" spans="1:6" ht="15">
      <c r="A411" s="466"/>
      <c r="B411" s="455"/>
      <c r="C411" s="454"/>
      <c r="D411" s="454"/>
      <c r="E411" s="454"/>
      <c r="F411" s="452"/>
    </row>
    <row r="412" spans="1:6" ht="15">
      <c r="A412" s="454"/>
      <c r="B412" s="455"/>
      <c r="C412" s="454"/>
      <c r="D412" s="454"/>
      <c r="E412" s="456"/>
      <c r="F412" s="452"/>
    </row>
    <row r="413" spans="1:6" ht="15">
      <c r="A413" s="454"/>
      <c r="B413" s="455"/>
      <c r="C413" s="454"/>
      <c r="D413" s="454"/>
      <c r="E413" s="454"/>
      <c r="F413" s="452"/>
    </row>
    <row r="414" spans="1:6" ht="15">
      <c r="A414" s="454"/>
      <c r="B414" s="455"/>
      <c r="C414" s="454"/>
      <c r="D414" s="454"/>
      <c r="E414" s="454"/>
      <c r="F414" s="452"/>
    </row>
    <row r="415" spans="1:6" ht="15">
      <c r="A415" s="454"/>
      <c r="B415" s="455"/>
      <c r="C415" s="454"/>
      <c r="D415" s="454"/>
      <c r="E415" s="454"/>
      <c r="F415" s="452"/>
    </row>
    <row r="416" spans="1:6" ht="15">
      <c r="A416" s="454"/>
      <c r="B416" s="455"/>
      <c r="C416" s="454"/>
      <c r="D416" s="454"/>
      <c r="E416" s="454"/>
      <c r="F416" s="452"/>
    </row>
    <row r="417" spans="1:6" ht="15">
      <c r="A417" s="454"/>
      <c r="B417" s="455"/>
      <c r="C417" s="454"/>
      <c r="D417" s="454"/>
      <c r="E417" s="454"/>
      <c r="F417" s="468"/>
    </row>
    <row r="418" spans="1:6" ht="15">
      <c r="A418" s="454"/>
      <c r="B418" s="455"/>
      <c r="C418" s="454"/>
      <c r="D418" s="454"/>
      <c r="E418" s="454"/>
      <c r="F418" s="468"/>
    </row>
    <row r="419" spans="1:6" ht="15">
      <c r="A419" s="454"/>
      <c r="B419" s="455"/>
      <c r="C419" s="454"/>
      <c r="D419" s="454"/>
      <c r="E419" s="454"/>
      <c r="F419" s="468"/>
    </row>
    <row r="420" spans="1:6" ht="15">
      <c r="A420" s="454"/>
      <c r="B420" s="455"/>
      <c r="C420" s="454"/>
      <c r="D420" s="454"/>
      <c r="E420" s="454"/>
      <c r="F420" s="468"/>
    </row>
    <row r="421" spans="1:6" ht="15">
      <c r="A421" s="454"/>
      <c r="B421" s="455"/>
      <c r="C421" s="454"/>
      <c r="D421" s="454"/>
      <c r="E421" s="454"/>
      <c r="F421" s="468"/>
    </row>
    <row r="422" spans="1:6" ht="15">
      <c r="A422" s="454"/>
      <c r="B422" s="455"/>
      <c r="C422" s="454"/>
      <c r="D422" s="454"/>
      <c r="E422" s="454"/>
      <c r="F422" s="468"/>
    </row>
    <row r="423" spans="1:6" ht="15">
      <c r="A423" s="454"/>
      <c r="B423" s="455"/>
      <c r="C423" s="454"/>
      <c r="D423" s="454"/>
      <c r="E423" s="454"/>
      <c r="F423" s="468"/>
    </row>
    <row r="424" spans="1:6" ht="15">
      <c r="A424" s="454"/>
      <c r="B424" s="455"/>
      <c r="C424" s="454"/>
      <c r="D424" s="454"/>
      <c r="E424" s="454"/>
      <c r="F424" s="468"/>
    </row>
    <row r="425" spans="1:6" ht="15">
      <c r="A425" s="454"/>
      <c r="B425" s="455"/>
      <c r="C425" s="454"/>
      <c r="D425" s="454"/>
      <c r="E425" s="454"/>
      <c r="F425" s="468"/>
    </row>
    <row r="426" spans="1:6" ht="15">
      <c r="A426" s="454"/>
      <c r="B426" s="455"/>
      <c r="C426" s="454"/>
      <c r="D426" s="454"/>
      <c r="E426" s="454"/>
      <c r="F426" s="468"/>
    </row>
    <row r="427" spans="1:6" ht="15">
      <c r="A427" s="454"/>
      <c r="B427" s="455"/>
      <c r="C427" s="454"/>
      <c r="D427" s="454"/>
      <c r="E427" s="454"/>
      <c r="F427" s="468"/>
    </row>
    <row r="428" spans="1:6" ht="15">
      <c r="A428" s="454"/>
      <c r="B428" s="455"/>
      <c r="C428" s="454"/>
      <c r="D428" s="454"/>
      <c r="E428" s="454"/>
      <c r="F428" s="468"/>
    </row>
    <row r="429" spans="1:6" ht="15">
      <c r="A429" s="454"/>
      <c r="B429" s="455"/>
      <c r="C429" s="454"/>
      <c r="D429" s="454"/>
      <c r="E429" s="454"/>
      <c r="F429" s="468"/>
    </row>
    <row r="430" spans="1:6" ht="15">
      <c r="A430" s="454"/>
      <c r="B430" s="455"/>
      <c r="C430" s="454"/>
      <c r="D430" s="454"/>
      <c r="E430" s="454"/>
      <c r="F430" s="468"/>
    </row>
    <row r="431" spans="1:6" ht="15">
      <c r="A431" s="454"/>
      <c r="B431" s="455"/>
      <c r="C431" s="454"/>
      <c r="D431" s="454"/>
      <c r="E431" s="454"/>
      <c r="F431" s="468"/>
    </row>
    <row r="432" spans="1:6" ht="15">
      <c r="A432" s="454"/>
      <c r="B432" s="455"/>
      <c r="C432" s="454"/>
      <c r="D432" s="454"/>
      <c r="E432" s="454"/>
      <c r="F432" s="468"/>
    </row>
    <row r="433" spans="1:6" ht="15">
      <c r="A433" s="454"/>
      <c r="B433" s="455"/>
      <c r="C433" s="454"/>
      <c r="D433" s="454"/>
      <c r="E433" s="454"/>
      <c r="F433" s="468"/>
    </row>
    <row r="434" spans="1:6" ht="15">
      <c r="A434" s="454"/>
      <c r="B434" s="455"/>
      <c r="C434" s="454"/>
      <c r="D434" s="454"/>
      <c r="E434" s="454"/>
      <c r="F434" s="468"/>
    </row>
    <row r="435" spans="1:6" ht="15">
      <c r="A435" s="454"/>
      <c r="B435" s="455"/>
      <c r="C435" s="454"/>
      <c r="D435" s="454"/>
      <c r="E435" s="454"/>
      <c r="F435" s="468"/>
    </row>
    <row r="436" spans="1:6" ht="15">
      <c r="A436" s="454"/>
      <c r="B436" s="455"/>
      <c r="C436" s="454"/>
      <c r="D436" s="454"/>
      <c r="E436" s="454"/>
      <c r="F436" s="468"/>
    </row>
    <row r="437" spans="1:6" ht="15">
      <c r="A437" s="454"/>
      <c r="B437" s="455"/>
      <c r="C437" s="454"/>
      <c r="D437" s="454"/>
      <c r="E437" s="454"/>
      <c r="F437" s="468"/>
    </row>
    <row r="438" spans="1:6" ht="15">
      <c r="A438" s="454"/>
      <c r="B438" s="455"/>
      <c r="C438" s="454"/>
      <c r="D438" s="454"/>
      <c r="E438" s="454"/>
      <c r="F438" s="468"/>
    </row>
    <row r="439" spans="1:6" ht="15">
      <c r="A439" s="454"/>
      <c r="B439" s="455"/>
      <c r="C439" s="454"/>
      <c r="D439" s="454"/>
      <c r="E439" s="454"/>
      <c r="F439" s="468"/>
    </row>
    <row r="440" spans="1:6" ht="15">
      <c r="A440" s="454"/>
      <c r="B440" s="455"/>
      <c r="C440" s="454"/>
      <c r="D440" s="454"/>
      <c r="E440" s="454"/>
      <c r="F440" s="468"/>
    </row>
    <row r="441" spans="1:6" ht="15">
      <c r="A441" s="454"/>
      <c r="B441" s="455"/>
      <c r="C441" s="454"/>
      <c r="D441" s="454"/>
      <c r="E441" s="454"/>
      <c r="F441" s="468"/>
    </row>
    <row r="442" spans="1:6" ht="15">
      <c r="A442" s="454"/>
      <c r="B442" s="455"/>
      <c r="C442" s="454"/>
      <c r="D442" s="454"/>
      <c r="E442" s="454"/>
      <c r="F442" s="468"/>
    </row>
    <row r="443" spans="1:6" ht="15">
      <c r="A443" s="454"/>
      <c r="B443" s="455"/>
      <c r="C443" s="454"/>
      <c r="D443" s="454"/>
      <c r="E443" s="454"/>
      <c r="F443" s="468"/>
    </row>
    <row r="444" spans="1:6" ht="15">
      <c r="A444" s="454"/>
      <c r="B444" s="455"/>
      <c r="C444" s="454"/>
      <c r="D444" s="454"/>
      <c r="E444" s="454"/>
      <c r="F444" s="468"/>
    </row>
    <row r="445" spans="1:6" ht="15">
      <c r="A445" s="454"/>
      <c r="B445" s="455"/>
      <c r="C445" s="454"/>
      <c r="D445" s="454"/>
      <c r="E445" s="454"/>
      <c r="F445" s="468"/>
    </row>
    <row r="446" spans="1:6" ht="15">
      <c r="A446" s="454"/>
      <c r="B446" s="455"/>
      <c r="C446" s="454"/>
      <c r="D446" s="454"/>
      <c r="E446" s="454"/>
      <c r="F446" s="468"/>
    </row>
    <row r="447" spans="1:6" ht="15">
      <c r="A447" s="454"/>
      <c r="B447" s="455"/>
      <c r="C447" s="454"/>
      <c r="D447" s="454"/>
      <c r="E447" s="454"/>
      <c r="F447" s="468"/>
    </row>
    <row r="448" spans="1:6" ht="15">
      <c r="A448" s="454"/>
      <c r="B448" s="455"/>
      <c r="C448" s="454"/>
      <c r="D448" s="454"/>
      <c r="E448" s="454"/>
      <c r="F448" s="468"/>
    </row>
    <row r="449" spans="1:6" ht="15">
      <c r="A449" s="454"/>
      <c r="B449" s="455"/>
      <c r="C449" s="454"/>
      <c r="D449" s="454"/>
      <c r="E449" s="454"/>
      <c r="F449" s="468"/>
    </row>
    <row r="450" spans="1:6" ht="15">
      <c r="A450" s="454"/>
      <c r="B450" s="455"/>
      <c r="C450" s="454"/>
      <c r="D450" s="454"/>
      <c r="E450" s="454"/>
      <c r="F450" s="468"/>
    </row>
    <row r="451" spans="1:6" ht="15">
      <c r="A451" s="454"/>
      <c r="B451" s="455"/>
      <c r="C451" s="454"/>
      <c r="D451" s="454"/>
      <c r="E451" s="454"/>
      <c r="F451" s="468"/>
    </row>
    <row r="452" spans="1:6" ht="15">
      <c r="A452" s="454"/>
      <c r="B452" s="455"/>
      <c r="C452" s="454"/>
      <c r="D452" s="454"/>
      <c r="E452" s="454"/>
      <c r="F452" s="468"/>
    </row>
    <row r="453" spans="1:6" ht="15">
      <c r="A453" s="454"/>
      <c r="B453" s="455"/>
      <c r="C453" s="454"/>
      <c r="D453" s="454"/>
      <c r="E453" s="454"/>
      <c r="F453" s="468"/>
    </row>
    <row r="454" spans="1:6" ht="15">
      <c r="A454" s="454"/>
      <c r="B454" s="455"/>
      <c r="C454" s="454"/>
      <c r="D454" s="454"/>
      <c r="E454" s="454"/>
      <c r="F454" s="468"/>
    </row>
    <row r="455" spans="1:6" ht="15">
      <c r="A455" s="454"/>
      <c r="B455" s="455"/>
      <c r="C455" s="454"/>
      <c r="D455" s="454"/>
      <c r="E455" s="454"/>
      <c r="F455" s="468"/>
    </row>
    <row r="456" spans="1:6" ht="15">
      <c r="A456" s="454"/>
      <c r="B456" s="455"/>
      <c r="C456" s="454"/>
      <c r="D456" s="454"/>
      <c r="E456" s="454"/>
      <c r="F456" s="468"/>
    </row>
    <row r="457" spans="1:6" ht="15">
      <c r="A457" s="454"/>
      <c r="B457" s="455"/>
      <c r="C457" s="454"/>
      <c r="D457" s="454"/>
      <c r="E457" s="454"/>
      <c r="F457" s="468"/>
    </row>
    <row r="458" spans="1:6" ht="15">
      <c r="A458" s="454"/>
      <c r="B458" s="455"/>
      <c r="C458" s="454"/>
      <c r="D458" s="454"/>
      <c r="E458" s="454"/>
      <c r="F458" s="468"/>
    </row>
    <row r="459" spans="1:6" ht="15">
      <c r="A459" s="454"/>
      <c r="B459" s="455"/>
      <c r="C459" s="454"/>
      <c r="D459" s="454"/>
      <c r="E459" s="454"/>
      <c r="F459" s="468"/>
    </row>
    <row r="460" spans="1:6" ht="15">
      <c r="A460" s="454"/>
      <c r="B460" s="455"/>
      <c r="C460" s="454"/>
      <c r="D460" s="454"/>
      <c r="E460" s="454"/>
      <c r="F460" s="468"/>
    </row>
    <row r="461" spans="1:6" ht="15">
      <c r="A461" s="454"/>
      <c r="B461" s="455"/>
      <c r="C461" s="454"/>
      <c r="D461" s="454"/>
      <c r="E461" s="454"/>
      <c r="F461" s="468"/>
    </row>
    <row r="462" spans="1:6" ht="15">
      <c r="A462" s="454"/>
      <c r="B462" s="455"/>
      <c r="C462" s="454"/>
      <c r="D462" s="454"/>
      <c r="E462" s="454"/>
      <c r="F462" s="468"/>
    </row>
    <row r="463" spans="1:6" ht="15">
      <c r="A463" s="454"/>
      <c r="B463" s="455"/>
      <c r="C463" s="454"/>
      <c r="D463" s="454"/>
      <c r="E463" s="454"/>
      <c r="F463" s="468"/>
    </row>
    <row r="464" spans="1:6" ht="15">
      <c r="A464" s="454"/>
      <c r="B464" s="455"/>
      <c r="C464" s="454"/>
      <c r="D464" s="454"/>
      <c r="E464" s="454"/>
      <c r="F464" s="468"/>
    </row>
    <row r="465" spans="1:6" ht="15">
      <c r="A465" s="454"/>
      <c r="B465" s="455"/>
      <c r="C465" s="454"/>
      <c r="D465" s="454"/>
      <c r="E465" s="454"/>
      <c r="F465" s="468"/>
    </row>
    <row r="466" spans="1:6" ht="15">
      <c r="A466" s="466"/>
      <c r="B466" s="455"/>
      <c r="C466" s="454"/>
      <c r="D466" s="454"/>
      <c r="E466" s="454"/>
      <c r="F466" s="454"/>
    </row>
    <row r="467" spans="1:6" ht="15">
      <c r="A467" s="454"/>
      <c r="B467" s="455"/>
      <c r="C467" s="454"/>
      <c r="D467" s="454"/>
      <c r="E467" s="456"/>
      <c r="F467" s="457"/>
    </row>
    <row r="468" spans="1:6" ht="15">
      <c r="A468" s="454"/>
      <c r="B468" s="455"/>
      <c r="C468" s="454"/>
      <c r="D468" s="454"/>
      <c r="E468" s="454"/>
      <c r="F468" s="468"/>
    </row>
    <row r="469" spans="1:6" ht="15">
      <c r="A469" s="454"/>
      <c r="B469" s="455"/>
      <c r="C469" s="454"/>
      <c r="D469" s="454"/>
      <c r="E469" s="454"/>
      <c r="F469" s="468"/>
    </row>
    <row r="470" spans="1:6" ht="15">
      <c r="A470" s="454"/>
      <c r="B470" s="455"/>
      <c r="C470" s="454"/>
      <c r="D470" s="454"/>
      <c r="E470" s="454"/>
      <c r="F470" s="468"/>
    </row>
    <row r="471" spans="1:6" ht="15">
      <c r="A471" s="454"/>
      <c r="B471" s="455"/>
      <c r="C471" s="454"/>
      <c r="D471" s="454"/>
      <c r="E471" s="454"/>
      <c r="F471" s="468"/>
    </row>
    <row r="472" spans="1:6" ht="15">
      <c r="A472" s="454"/>
      <c r="B472" s="455"/>
      <c r="C472" s="454"/>
      <c r="D472" s="454"/>
      <c r="E472" s="454"/>
      <c r="F472" s="468"/>
    </row>
    <row r="473" spans="1:6" ht="15">
      <c r="A473" s="454"/>
      <c r="B473" s="455"/>
      <c r="C473" s="454"/>
      <c r="D473" s="454"/>
      <c r="E473" s="454"/>
      <c r="F473" s="468"/>
    </row>
    <row r="474" spans="1:6" ht="15">
      <c r="A474" s="454"/>
      <c r="B474" s="455"/>
      <c r="C474" s="454"/>
      <c r="D474" s="454"/>
      <c r="E474" s="454"/>
      <c r="F474" s="468"/>
    </row>
    <row r="475" spans="1:6" ht="15">
      <c r="A475" s="454"/>
      <c r="B475" s="455"/>
      <c r="C475" s="454"/>
      <c r="D475" s="454"/>
      <c r="E475" s="454"/>
      <c r="F475" s="468"/>
    </row>
    <row r="476" spans="1:6" ht="15">
      <c r="A476" s="454"/>
      <c r="B476" s="455"/>
      <c r="C476" s="454"/>
      <c r="D476" s="454"/>
      <c r="E476" s="454"/>
      <c r="F476" s="468"/>
    </row>
    <row r="477" spans="1:6" ht="15">
      <c r="A477" s="454"/>
      <c r="B477" s="455"/>
      <c r="C477" s="454"/>
      <c r="D477" s="454"/>
      <c r="E477" s="454"/>
      <c r="F477" s="468"/>
    </row>
    <row r="478" spans="1:6" ht="15">
      <c r="A478" s="454"/>
      <c r="B478" s="455"/>
      <c r="C478" s="454"/>
      <c r="D478" s="454"/>
      <c r="E478" s="454"/>
      <c r="F478" s="468"/>
    </row>
    <row r="479" spans="1:6" ht="15">
      <c r="A479" s="454"/>
      <c r="B479" s="455"/>
      <c r="C479" s="454"/>
      <c r="D479" s="454"/>
      <c r="E479" s="454"/>
      <c r="F479" s="468"/>
    </row>
    <row r="480" spans="1:6" ht="15">
      <c r="A480" s="454"/>
      <c r="B480" s="455"/>
      <c r="C480" s="454"/>
      <c r="D480" s="454"/>
      <c r="E480" s="454"/>
      <c r="F480" s="468"/>
    </row>
    <row r="481" spans="1:6" ht="15">
      <c r="A481" s="454"/>
      <c r="B481" s="455"/>
      <c r="C481" s="454"/>
      <c r="D481" s="454"/>
      <c r="E481" s="454"/>
      <c r="F481" s="468"/>
    </row>
    <row r="482" spans="1:6" ht="15">
      <c r="A482" s="454"/>
      <c r="B482" s="455"/>
      <c r="C482" s="454"/>
      <c r="D482" s="454"/>
      <c r="E482" s="454"/>
      <c r="F482" s="468"/>
    </row>
    <row r="483" spans="1:6" ht="15">
      <c r="A483" s="454"/>
      <c r="B483" s="455"/>
      <c r="C483" s="454"/>
      <c r="D483" s="454"/>
      <c r="E483" s="454"/>
      <c r="F483" s="468"/>
    </row>
    <row r="484" spans="1:6" ht="15">
      <c r="A484" s="454"/>
      <c r="B484" s="455"/>
      <c r="C484" s="454"/>
      <c r="D484" s="454"/>
      <c r="E484" s="454"/>
      <c r="F484" s="468"/>
    </row>
    <row r="485" spans="1:6" ht="15">
      <c r="A485" s="454"/>
      <c r="B485" s="455"/>
      <c r="C485" s="454"/>
      <c r="D485" s="454"/>
      <c r="E485" s="454"/>
      <c r="F485" s="468"/>
    </row>
    <row r="486" spans="1:6" ht="15">
      <c r="A486" s="454"/>
      <c r="B486" s="455"/>
      <c r="C486" s="454"/>
      <c r="D486" s="454"/>
      <c r="E486" s="454"/>
      <c r="F486" s="468"/>
    </row>
    <row r="487" spans="1:6" ht="15">
      <c r="A487" s="454"/>
      <c r="B487" s="455"/>
      <c r="C487" s="454"/>
      <c r="D487" s="454"/>
      <c r="E487" s="454"/>
      <c r="F487" s="468"/>
    </row>
    <row r="488" spans="1:6" ht="15">
      <c r="A488" s="454"/>
      <c r="B488" s="455"/>
      <c r="C488" s="454"/>
      <c r="D488" s="454"/>
      <c r="E488" s="454"/>
      <c r="F488" s="468"/>
    </row>
    <row r="489" spans="1:6" ht="15">
      <c r="A489" s="454"/>
      <c r="B489" s="455"/>
      <c r="C489" s="454"/>
      <c r="D489" s="454"/>
      <c r="E489" s="454"/>
      <c r="F489" s="468"/>
    </row>
    <row r="490" spans="1:6" ht="15">
      <c r="A490" s="454"/>
      <c r="B490" s="455"/>
      <c r="C490" s="454"/>
      <c r="D490" s="454"/>
      <c r="E490" s="454"/>
      <c r="F490" s="468"/>
    </row>
    <row r="491" spans="1:6" ht="15">
      <c r="A491" s="454"/>
      <c r="B491" s="455"/>
      <c r="C491" s="454"/>
      <c r="D491" s="454"/>
      <c r="E491" s="454"/>
      <c r="F491" s="468"/>
    </row>
    <row r="492" spans="1:6" ht="15">
      <c r="A492" s="454"/>
      <c r="B492" s="455"/>
      <c r="C492" s="454"/>
      <c r="D492" s="454"/>
      <c r="E492" s="454"/>
      <c r="F492" s="468"/>
    </row>
    <row r="493" spans="1:6" ht="15">
      <c r="A493" s="454"/>
      <c r="B493" s="455"/>
      <c r="C493" s="454"/>
      <c r="D493" s="454"/>
      <c r="E493" s="454"/>
      <c r="F493" s="468"/>
    </row>
    <row r="494" spans="1:6" ht="15">
      <c r="A494" s="454"/>
      <c r="B494" s="455"/>
      <c r="C494" s="454"/>
      <c r="D494" s="454"/>
      <c r="E494" s="454"/>
      <c r="F494" s="468"/>
    </row>
    <row r="495" spans="1:6" ht="15">
      <c r="A495" s="454"/>
      <c r="B495" s="455"/>
      <c r="C495" s="454"/>
      <c r="D495" s="454"/>
      <c r="E495" s="454"/>
      <c r="F495" s="468"/>
    </row>
    <row r="496" spans="1:6" ht="15">
      <c r="A496" s="454"/>
      <c r="B496" s="455"/>
      <c r="C496" s="454"/>
      <c r="D496" s="454"/>
      <c r="E496" s="454"/>
      <c r="F496" s="468"/>
    </row>
    <row r="497" spans="1:6" ht="15">
      <c r="A497" s="454"/>
      <c r="B497" s="455"/>
      <c r="C497" s="454"/>
      <c r="D497" s="454"/>
      <c r="E497" s="454"/>
      <c r="F497" s="468"/>
    </row>
    <row r="498" spans="1:6" ht="15">
      <c r="A498" s="454"/>
      <c r="B498" s="455"/>
      <c r="C498" s="454"/>
      <c r="D498" s="454"/>
      <c r="E498" s="454"/>
      <c r="F498" s="468"/>
    </row>
    <row r="499" spans="1:6" ht="15">
      <c r="A499" s="454"/>
      <c r="B499" s="455"/>
      <c r="C499" s="454"/>
      <c r="D499" s="454"/>
      <c r="E499" s="454"/>
      <c r="F499" s="468"/>
    </row>
    <row r="500" spans="1:6" ht="15">
      <c r="A500" s="454"/>
      <c r="B500" s="455"/>
      <c r="C500" s="454"/>
      <c r="D500" s="454"/>
      <c r="E500" s="454"/>
      <c r="F500" s="468"/>
    </row>
    <row r="501" spans="1:6" ht="15">
      <c r="A501" s="454"/>
      <c r="B501" s="455"/>
      <c r="C501" s="454"/>
      <c r="D501" s="454"/>
      <c r="E501" s="454"/>
      <c r="F501" s="468"/>
    </row>
    <row r="502" spans="1:6" ht="15">
      <c r="A502" s="454"/>
      <c r="B502" s="455"/>
      <c r="C502" s="454"/>
      <c r="D502" s="454"/>
      <c r="E502" s="454"/>
      <c r="F502" s="468"/>
    </row>
    <row r="503" spans="1:6" ht="15">
      <c r="A503" s="454"/>
      <c r="B503" s="455"/>
      <c r="C503" s="454"/>
      <c r="D503" s="454"/>
      <c r="E503" s="454"/>
      <c r="F503" s="468"/>
    </row>
    <row r="504" spans="1:6" ht="15">
      <c r="A504" s="454"/>
      <c r="B504" s="455"/>
      <c r="C504" s="454"/>
      <c r="D504" s="454"/>
      <c r="E504" s="454"/>
      <c r="F504" s="468"/>
    </row>
    <row r="505" spans="1:6" ht="15">
      <c r="A505" s="454"/>
      <c r="B505" s="455"/>
      <c r="C505" s="454"/>
      <c r="D505" s="454"/>
      <c r="E505" s="454"/>
      <c r="F505" s="468"/>
    </row>
    <row r="506" spans="1:6" ht="15">
      <c r="A506" s="454"/>
      <c r="B506" s="455"/>
      <c r="C506" s="454"/>
      <c r="D506" s="454"/>
      <c r="E506" s="454"/>
      <c r="F506" s="468"/>
    </row>
    <row r="507" spans="1:6" ht="15">
      <c r="A507" s="454"/>
      <c r="B507" s="455"/>
      <c r="C507" s="454"/>
      <c r="D507" s="454"/>
      <c r="E507" s="454"/>
      <c r="F507" s="468"/>
    </row>
    <row r="508" spans="1:6" ht="15">
      <c r="A508" s="454"/>
      <c r="B508" s="455"/>
      <c r="C508" s="454"/>
      <c r="D508" s="454"/>
      <c r="E508" s="454"/>
      <c r="F508" s="468"/>
    </row>
    <row r="509" spans="1:6" ht="15">
      <c r="A509" s="454"/>
      <c r="B509" s="455"/>
      <c r="C509" s="454"/>
      <c r="D509" s="454"/>
      <c r="E509" s="454"/>
      <c r="F509" s="468"/>
    </row>
    <row r="510" spans="1:6" ht="15">
      <c r="A510" s="454"/>
      <c r="B510" s="455"/>
      <c r="C510" s="454"/>
      <c r="D510" s="454"/>
      <c r="E510" s="454"/>
      <c r="F510" s="468"/>
    </row>
    <row r="511" spans="1:6" ht="15">
      <c r="A511" s="466"/>
      <c r="B511" s="455"/>
      <c r="C511" s="454"/>
      <c r="D511" s="454"/>
      <c r="E511" s="454"/>
      <c r="F511" s="454"/>
    </row>
    <row r="512" spans="1:6" ht="15">
      <c r="A512" s="454"/>
      <c r="B512" s="455"/>
      <c r="C512" s="454"/>
      <c r="D512" s="454"/>
      <c r="E512" s="456"/>
      <c r="F512" s="457"/>
    </row>
    <row r="513" spans="1:6" ht="15">
      <c r="A513" s="454"/>
      <c r="B513" s="455"/>
      <c r="C513" s="454"/>
      <c r="D513" s="454"/>
      <c r="E513" s="454"/>
      <c r="F513" s="468"/>
    </row>
    <row r="514" spans="1:6" ht="15">
      <c r="A514" s="454"/>
      <c r="B514" s="455"/>
      <c r="C514" s="454"/>
      <c r="D514" s="454"/>
      <c r="E514" s="454"/>
      <c r="F514" s="468"/>
    </row>
    <row r="515" spans="1:6" ht="15">
      <c r="A515" s="454"/>
      <c r="B515" s="455"/>
      <c r="C515" s="454"/>
      <c r="D515" s="454"/>
      <c r="E515" s="454"/>
      <c r="F515" s="468"/>
    </row>
    <row r="516" spans="1:6" ht="15">
      <c r="A516" s="454"/>
      <c r="B516" s="455"/>
      <c r="C516" s="454"/>
      <c r="D516" s="454"/>
      <c r="E516" s="454"/>
      <c r="F516" s="468"/>
    </row>
    <row r="517" spans="1:6" ht="15">
      <c r="A517" s="454"/>
      <c r="B517" s="455"/>
      <c r="C517" s="454"/>
      <c r="D517" s="454"/>
      <c r="E517" s="454"/>
      <c r="F517" s="468"/>
    </row>
    <row r="518" spans="1:6" ht="15">
      <c r="A518" s="454"/>
      <c r="B518" s="455"/>
      <c r="C518" s="454"/>
      <c r="D518" s="454"/>
      <c r="E518" s="454"/>
      <c r="F518" s="468"/>
    </row>
    <row r="519" spans="1:6" ht="15">
      <c r="A519" s="454"/>
      <c r="B519" s="455"/>
      <c r="C519" s="454"/>
      <c r="D519" s="454"/>
      <c r="E519" s="454"/>
      <c r="F519" s="468"/>
    </row>
    <row r="520" spans="1:6" ht="15">
      <c r="A520" s="454"/>
      <c r="B520" s="455"/>
      <c r="C520" s="454"/>
      <c r="D520" s="454"/>
      <c r="E520" s="454"/>
      <c r="F520" s="468"/>
    </row>
    <row r="521" spans="1:6" ht="15">
      <c r="A521" s="466"/>
      <c r="B521" s="455"/>
      <c r="C521" s="454"/>
      <c r="D521" s="454"/>
      <c r="E521" s="454"/>
      <c r="F521" s="454"/>
    </row>
    <row r="522" spans="1:6" ht="15">
      <c r="A522" s="454"/>
      <c r="B522" s="455"/>
      <c r="C522" s="454"/>
      <c r="D522" s="454"/>
      <c r="E522" s="456"/>
      <c r="F522" s="457"/>
    </row>
    <row r="523" spans="1:6" ht="15">
      <c r="A523" s="454"/>
      <c r="B523" s="455"/>
      <c r="C523" s="454"/>
      <c r="D523" s="454"/>
      <c r="E523" s="454"/>
      <c r="F523" s="468"/>
    </row>
    <row r="524" spans="1:6" ht="15">
      <c r="A524" s="454"/>
      <c r="B524" s="455"/>
      <c r="C524" s="454"/>
      <c r="D524" s="454"/>
      <c r="E524" s="454"/>
      <c r="F524" s="468"/>
    </row>
    <row r="525" spans="1:6" ht="15">
      <c r="A525" s="454"/>
      <c r="B525" s="455"/>
      <c r="C525" s="454"/>
      <c r="D525" s="454"/>
      <c r="E525" s="454"/>
      <c r="F525" s="468"/>
    </row>
    <row r="526" spans="1:6" ht="15">
      <c r="A526" s="454"/>
      <c r="B526" s="455"/>
      <c r="C526" s="454"/>
      <c r="D526" s="454"/>
      <c r="E526" s="454"/>
      <c r="F526" s="468"/>
    </row>
    <row r="527" spans="1:6" ht="15">
      <c r="A527" s="454"/>
      <c r="B527" s="455"/>
      <c r="C527" s="454"/>
      <c r="D527" s="454"/>
      <c r="E527" s="454"/>
      <c r="F527" s="468"/>
    </row>
    <row r="528" spans="1:6" ht="15">
      <c r="A528" s="454"/>
      <c r="B528" s="455"/>
      <c r="C528" s="454"/>
      <c r="D528" s="454"/>
      <c r="E528" s="454"/>
      <c r="F528" s="468"/>
    </row>
    <row r="529" spans="1:6" ht="15">
      <c r="A529" s="454"/>
      <c r="B529" s="455"/>
      <c r="C529" s="454"/>
      <c r="D529" s="454"/>
      <c r="E529" s="454"/>
      <c r="F529" s="468"/>
    </row>
    <row r="530" spans="1:6" ht="15">
      <c r="A530" s="454"/>
      <c r="B530" s="455"/>
      <c r="C530" s="454"/>
      <c r="D530" s="454"/>
      <c r="E530" s="454"/>
      <c r="F530" s="468"/>
    </row>
    <row r="531" spans="1:6" ht="15">
      <c r="A531" s="454"/>
      <c r="B531" s="455"/>
      <c r="C531" s="454"/>
      <c r="D531" s="454"/>
      <c r="E531" s="454"/>
      <c r="F531" s="468"/>
    </row>
    <row r="532" spans="1:6" ht="15">
      <c r="A532" s="454"/>
      <c r="B532" s="455"/>
      <c r="C532" s="454"/>
      <c r="D532" s="454"/>
      <c r="E532" s="454"/>
      <c r="F532" s="468"/>
    </row>
    <row r="533" spans="1:6" ht="15">
      <c r="A533" s="454"/>
      <c r="B533" s="455"/>
      <c r="C533" s="454"/>
      <c r="D533" s="454"/>
      <c r="E533" s="454"/>
      <c r="F533" s="468"/>
    </row>
    <row r="534" spans="1:6" ht="15">
      <c r="A534" s="454"/>
      <c r="B534" s="455"/>
      <c r="C534" s="454"/>
      <c r="D534" s="454"/>
      <c r="E534" s="454"/>
      <c r="F534" s="468"/>
    </row>
    <row r="535" spans="1:6" ht="15">
      <c r="A535" s="454"/>
      <c r="B535" s="455"/>
      <c r="C535" s="454"/>
      <c r="D535" s="454"/>
      <c r="E535" s="454"/>
      <c r="F535" s="468"/>
    </row>
    <row r="536" spans="1:6" ht="15">
      <c r="A536" s="454"/>
      <c r="B536" s="455"/>
      <c r="C536" s="454"/>
      <c r="D536" s="454"/>
      <c r="E536" s="454"/>
      <c r="F536" s="468"/>
    </row>
    <row r="537" spans="1:6" ht="15">
      <c r="A537" s="454"/>
      <c r="B537" s="455"/>
      <c r="C537" s="454"/>
      <c r="D537" s="454"/>
      <c r="E537" s="454"/>
      <c r="F537" s="468"/>
    </row>
    <row r="538" spans="1:6" ht="15">
      <c r="A538" s="454"/>
      <c r="B538" s="455"/>
      <c r="C538" s="454"/>
      <c r="D538" s="454"/>
      <c r="E538" s="454"/>
      <c r="F538" s="468"/>
    </row>
    <row r="539" spans="1:6" ht="15">
      <c r="A539" s="454"/>
      <c r="B539" s="455"/>
      <c r="C539" s="454"/>
      <c r="D539" s="454"/>
      <c r="E539" s="454"/>
      <c r="F539" s="468"/>
    </row>
    <row r="540" spans="1:6" ht="15">
      <c r="A540" s="454"/>
      <c r="B540" s="455"/>
      <c r="C540" s="454"/>
      <c r="D540" s="454"/>
      <c r="E540" s="454"/>
      <c r="F540" s="468"/>
    </row>
    <row r="541" spans="1:6" ht="15">
      <c r="A541" s="454"/>
      <c r="B541" s="455"/>
      <c r="C541" s="454"/>
      <c r="D541" s="454"/>
      <c r="E541" s="454"/>
      <c r="F541" s="468"/>
    </row>
    <row r="542" spans="1:6" ht="15">
      <c r="A542" s="466"/>
      <c r="B542" s="455"/>
      <c r="C542" s="454"/>
      <c r="D542" s="454"/>
      <c r="E542" s="454"/>
      <c r="F542" s="454"/>
    </row>
    <row r="543" spans="1:6" ht="15">
      <c r="A543" s="454"/>
      <c r="B543" s="455"/>
      <c r="C543" s="454"/>
      <c r="D543" s="454"/>
      <c r="E543" s="456"/>
      <c r="F543" s="457"/>
    </row>
    <row r="544" spans="1:6" ht="15">
      <c r="A544" s="454"/>
      <c r="B544" s="455"/>
      <c r="C544" s="454"/>
      <c r="D544" s="454"/>
      <c r="E544" s="454"/>
      <c r="F544" s="468"/>
    </row>
    <row r="545" spans="1:6" ht="15">
      <c r="A545" s="454"/>
      <c r="B545" s="455"/>
      <c r="C545" s="454"/>
      <c r="D545" s="454"/>
      <c r="E545" s="454"/>
      <c r="F545" s="468"/>
    </row>
    <row r="546" spans="1:6" ht="15">
      <c r="A546" s="454"/>
      <c r="B546" s="455"/>
      <c r="C546" s="454"/>
      <c r="D546" s="454"/>
      <c r="E546" s="454"/>
      <c r="F546" s="468"/>
    </row>
    <row r="547" spans="1:6" ht="15">
      <c r="A547" s="454"/>
      <c r="B547" s="455"/>
      <c r="C547" s="454"/>
      <c r="D547" s="454"/>
      <c r="E547" s="454"/>
      <c r="F547" s="468"/>
    </row>
    <row r="548" spans="1:6" ht="15">
      <c r="A548" s="454"/>
      <c r="B548" s="455"/>
      <c r="C548" s="454"/>
      <c r="D548" s="454"/>
      <c r="E548" s="454"/>
      <c r="F548" s="468"/>
    </row>
    <row r="549" spans="1:6" ht="15">
      <c r="A549" s="454"/>
      <c r="B549" s="455"/>
      <c r="C549" s="454"/>
      <c r="D549" s="454"/>
      <c r="E549" s="454"/>
      <c r="F549" s="468"/>
    </row>
    <row r="550" spans="1:6" ht="15">
      <c r="A550" s="454"/>
      <c r="B550" s="455"/>
      <c r="C550" s="454"/>
      <c r="D550" s="454"/>
      <c r="E550" s="454"/>
      <c r="F550" s="468"/>
    </row>
    <row r="551" spans="1:6" ht="15">
      <c r="A551" s="454"/>
      <c r="B551" s="455"/>
      <c r="C551" s="454"/>
      <c r="D551" s="454"/>
      <c r="E551" s="454"/>
      <c r="F551" s="454"/>
    </row>
    <row r="552" spans="1:6" ht="15">
      <c r="A552" s="454"/>
      <c r="B552" s="455"/>
      <c r="C552" s="454"/>
      <c r="D552" s="454"/>
      <c r="E552" s="454"/>
      <c r="F552" s="454"/>
    </row>
    <row r="553" spans="1:6" ht="15">
      <c r="A553" s="454"/>
      <c r="B553" s="455"/>
      <c r="C553" s="454"/>
      <c r="D553" s="454"/>
      <c r="E553" s="454"/>
      <c r="F553" s="454"/>
    </row>
    <row r="554" spans="1:6" ht="15">
      <c r="A554" s="454"/>
      <c r="B554" s="455"/>
      <c r="C554" s="454"/>
      <c r="D554" s="454"/>
      <c r="E554" s="454"/>
      <c r="F554" s="454"/>
    </row>
    <row r="555" spans="1:6" ht="15">
      <c r="A555" s="454"/>
      <c r="B555" s="455"/>
      <c r="C555" s="454"/>
      <c r="D555" s="454"/>
      <c r="E555" s="454"/>
      <c r="F555" s="454"/>
    </row>
    <row r="556" spans="1:6" ht="15">
      <c r="A556" s="454"/>
      <c r="B556" s="455"/>
      <c r="C556" s="454"/>
      <c r="D556" s="454"/>
      <c r="E556" s="454"/>
      <c r="F556" s="454"/>
    </row>
    <row r="557" spans="1:6" ht="15">
      <c r="A557" s="454"/>
      <c r="B557" s="455"/>
      <c r="C557" s="454"/>
      <c r="D557" s="454"/>
      <c r="E557" s="454"/>
      <c r="F557" s="454"/>
    </row>
    <row r="558" spans="1:6" ht="15">
      <c r="A558" s="454"/>
      <c r="B558" s="455"/>
      <c r="C558" s="454"/>
      <c r="D558" s="454"/>
      <c r="E558" s="454"/>
      <c r="F558" s="454"/>
    </row>
    <row r="559" spans="1:6" ht="15">
      <c r="A559" s="454"/>
      <c r="B559" s="455"/>
      <c r="C559" s="454"/>
      <c r="D559" s="454"/>
      <c r="E559" s="454"/>
      <c r="F559" s="454"/>
    </row>
    <row r="560" spans="1:6" ht="15">
      <c r="A560" s="454"/>
      <c r="B560" s="455"/>
      <c r="C560" s="454"/>
      <c r="D560" s="454"/>
      <c r="E560" s="454"/>
      <c r="F560" s="454"/>
    </row>
    <row r="561" spans="1:6" ht="15">
      <c r="A561" s="454"/>
      <c r="B561" s="455"/>
      <c r="C561" s="454"/>
      <c r="D561" s="454"/>
      <c r="E561" s="454"/>
      <c r="F561" s="454"/>
    </row>
    <row r="562" spans="1:6" ht="15">
      <c r="A562" s="454"/>
      <c r="B562" s="455"/>
      <c r="C562" s="454"/>
      <c r="D562" s="454"/>
      <c r="E562" s="454"/>
      <c r="F562" s="454"/>
    </row>
    <row r="563" spans="1:6" ht="15">
      <c r="A563" s="454"/>
      <c r="B563" s="455"/>
      <c r="C563" s="454"/>
      <c r="D563" s="454"/>
      <c r="E563" s="454"/>
      <c r="F563" s="454"/>
    </row>
    <row r="564" spans="1:6" ht="15">
      <c r="A564" s="454"/>
      <c r="B564" s="455"/>
      <c r="C564" s="454"/>
      <c r="D564" s="454"/>
      <c r="E564" s="454"/>
      <c r="F564" s="454"/>
    </row>
    <row r="565" spans="1:6" ht="15">
      <c r="A565" s="454"/>
      <c r="B565" s="455"/>
      <c r="C565" s="454"/>
      <c r="D565" s="454"/>
      <c r="E565" s="454"/>
      <c r="F565" s="454"/>
    </row>
    <row r="566" spans="1:6" ht="15">
      <c r="A566" s="454"/>
      <c r="B566" s="455"/>
      <c r="C566" s="454"/>
      <c r="D566" s="454"/>
      <c r="E566" s="454"/>
      <c r="F566" s="454"/>
    </row>
    <row r="567" spans="1:6" ht="15">
      <c r="A567" s="454"/>
      <c r="B567" s="455"/>
      <c r="C567" s="454"/>
      <c r="D567" s="454"/>
      <c r="E567" s="454"/>
      <c r="F567" s="454"/>
    </row>
    <row r="568" spans="1:6" ht="15">
      <c r="A568" s="454"/>
      <c r="B568" s="455"/>
      <c r="C568" s="454"/>
      <c r="D568" s="454"/>
      <c r="E568" s="454"/>
      <c r="F568" s="454"/>
    </row>
    <row r="569" spans="1:6" ht="15">
      <c r="A569" s="454"/>
      <c r="B569" s="455"/>
      <c r="C569" s="454"/>
      <c r="D569" s="454"/>
      <c r="E569" s="454"/>
      <c r="F569" s="454"/>
    </row>
    <row r="570" spans="1:6" ht="15">
      <c r="A570" s="454"/>
      <c r="B570" s="455"/>
      <c r="C570" s="454"/>
      <c r="D570" s="454"/>
      <c r="E570" s="454"/>
      <c r="F570" s="454"/>
    </row>
    <row r="571" spans="1:6" ht="15">
      <c r="A571" s="454"/>
      <c r="B571" s="455"/>
      <c r="C571" s="454"/>
      <c r="D571" s="454"/>
      <c r="E571" s="454"/>
      <c r="F571" s="454"/>
    </row>
    <row r="572" spans="1:6" ht="15">
      <c r="A572" s="454"/>
      <c r="B572" s="455"/>
      <c r="C572" s="454"/>
      <c r="D572" s="454"/>
      <c r="E572" s="454"/>
      <c r="F572" s="454"/>
    </row>
    <row r="573" spans="1:6" ht="15">
      <c r="A573" s="454"/>
      <c r="B573" s="455"/>
      <c r="C573" s="454"/>
      <c r="D573" s="454"/>
      <c r="E573" s="454"/>
      <c r="F573" s="454"/>
    </row>
    <row r="574" spans="1:6" ht="15">
      <c r="A574" s="454"/>
      <c r="B574" s="455"/>
      <c r="C574" s="454"/>
      <c r="D574" s="454"/>
      <c r="E574" s="454"/>
      <c r="F574" s="454"/>
    </row>
    <row r="575" spans="1:6" ht="15">
      <c r="A575" s="454"/>
      <c r="B575" s="455"/>
      <c r="C575" s="454"/>
      <c r="D575" s="454"/>
      <c r="E575" s="454"/>
      <c r="F575" s="454"/>
    </row>
    <row r="576" spans="1:6" ht="15">
      <c r="A576" s="454"/>
      <c r="B576" s="455"/>
      <c r="C576" s="454"/>
      <c r="D576" s="454"/>
      <c r="E576" s="454"/>
      <c r="F576" s="454"/>
    </row>
    <row r="577" spans="1:6" ht="15">
      <c r="A577" s="454"/>
      <c r="B577" s="455"/>
      <c r="C577" s="454"/>
      <c r="D577" s="454"/>
      <c r="E577" s="454"/>
      <c r="F577" s="454"/>
    </row>
    <row r="578" spans="1:6" ht="15">
      <c r="A578" s="454"/>
      <c r="B578" s="455"/>
      <c r="C578" s="454"/>
      <c r="D578" s="454"/>
      <c r="E578" s="454"/>
      <c r="F578" s="454"/>
    </row>
    <row r="579" spans="1:6" ht="15">
      <c r="A579" s="454"/>
      <c r="B579" s="455"/>
      <c r="C579" s="454"/>
      <c r="D579" s="454"/>
      <c r="E579" s="454"/>
      <c r="F579" s="454"/>
    </row>
    <row r="580" spans="1:6" ht="15">
      <c r="A580" s="454"/>
      <c r="B580" s="455"/>
      <c r="C580" s="454"/>
      <c r="D580" s="454"/>
      <c r="E580" s="454"/>
      <c r="F580" s="454"/>
    </row>
    <row r="581" spans="1:6" ht="15">
      <c r="A581" s="454"/>
      <c r="B581" s="455"/>
      <c r="C581" s="454"/>
      <c r="D581" s="454"/>
      <c r="E581" s="454"/>
      <c r="F581" s="454"/>
    </row>
    <row r="582" spans="1:6" ht="15">
      <c r="A582" s="454"/>
      <c r="B582" s="455"/>
      <c r="C582" s="454"/>
      <c r="D582" s="454"/>
      <c r="E582" s="454"/>
      <c r="F582" s="454"/>
    </row>
    <row r="583" spans="1:6" ht="15">
      <c r="A583" s="454"/>
      <c r="B583" s="455"/>
      <c r="C583" s="454"/>
      <c r="D583" s="454"/>
      <c r="E583" s="454"/>
      <c r="F583" s="454"/>
    </row>
    <row r="584" spans="1:6" ht="15">
      <c r="A584" s="454"/>
      <c r="B584" s="455"/>
      <c r="C584" s="454"/>
      <c r="D584" s="454"/>
      <c r="E584" s="454"/>
      <c r="F584" s="454"/>
    </row>
    <row r="585" spans="1:6" ht="15">
      <c r="A585" s="454"/>
      <c r="B585" s="455"/>
      <c r="C585" s="454"/>
      <c r="D585" s="454"/>
      <c r="E585" s="454"/>
      <c r="F585" s="454"/>
    </row>
    <row r="586" spans="1:6" ht="15">
      <c r="A586" s="454"/>
      <c r="B586" s="455"/>
      <c r="C586" s="454"/>
      <c r="D586" s="454"/>
      <c r="E586" s="454"/>
      <c r="F586" s="454"/>
    </row>
    <row r="587" spans="1:6" ht="15">
      <c r="A587" s="454"/>
      <c r="B587" s="455"/>
      <c r="C587" s="454"/>
      <c r="D587" s="454"/>
      <c r="E587" s="454"/>
      <c r="F587" s="454"/>
    </row>
    <row r="588" spans="1:6" ht="15">
      <c r="A588" s="454"/>
      <c r="B588" s="455"/>
      <c r="C588" s="454"/>
      <c r="D588" s="454"/>
      <c r="E588" s="454"/>
      <c r="F588" s="454"/>
    </row>
    <row r="589" spans="1:6" ht="15">
      <c r="A589" s="454"/>
      <c r="B589" s="455"/>
      <c r="C589" s="454"/>
      <c r="D589" s="454"/>
      <c r="E589" s="454"/>
      <c r="F589" s="454"/>
    </row>
    <row r="590" spans="1:6" ht="15">
      <c r="A590" s="454"/>
      <c r="B590" s="455"/>
      <c r="C590" s="454"/>
      <c r="D590" s="454"/>
      <c r="E590" s="454"/>
      <c r="F590" s="454"/>
    </row>
    <row r="591" spans="1:6" ht="15">
      <c r="A591" s="454"/>
      <c r="B591" s="455"/>
      <c r="C591" s="454"/>
      <c r="D591" s="454"/>
      <c r="E591" s="454"/>
      <c r="F591" s="454"/>
    </row>
    <row r="592" spans="1:6" ht="15">
      <c r="A592" s="454"/>
      <c r="B592" s="455"/>
      <c r="C592" s="454"/>
      <c r="D592" s="454"/>
      <c r="E592" s="454"/>
      <c r="F592" s="454"/>
    </row>
    <row r="593" spans="1:6" ht="15">
      <c r="A593" s="454"/>
      <c r="B593" s="455"/>
      <c r="C593" s="454"/>
      <c r="D593" s="454"/>
      <c r="E593" s="454"/>
      <c r="F593" s="454"/>
    </row>
    <row r="594" spans="1:6" ht="15">
      <c r="A594" s="454"/>
      <c r="B594" s="455"/>
      <c r="C594" s="454"/>
      <c r="D594" s="454"/>
      <c r="E594" s="454"/>
      <c r="F594" s="454"/>
    </row>
    <row r="595" spans="1:6" ht="15">
      <c r="A595" s="454"/>
      <c r="B595" s="455"/>
      <c r="C595" s="454"/>
      <c r="D595" s="454"/>
      <c r="E595" s="454"/>
      <c r="F595" s="454"/>
    </row>
    <row r="596" spans="1:6" ht="15">
      <c r="A596" s="454"/>
      <c r="B596" s="455"/>
      <c r="C596" s="454"/>
      <c r="D596" s="454"/>
      <c r="E596" s="454"/>
      <c r="F596" s="454"/>
    </row>
    <row r="597" spans="1:6" ht="15">
      <c r="A597" s="454"/>
      <c r="B597" s="455"/>
      <c r="C597" s="454"/>
      <c r="D597" s="454"/>
      <c r="E597" s="454"/>
      <c r="F597" s="454"/>
    </row>
    <row r="598" spans="1:6" ht="15">
      <c r="A598" s="454"/>
      <c r="B598" s="455"/>
      <c r="C598" s="454"/>
      <c r="D598" s="454"/>
      <c r="E598" s="454"/>
      <c r="F598" s="454"/>
    </row>
    <row r="599" spans="1:6" ht="15">
      <c r="A599" s="454"/>
      <c r="B599" s="455"/>
      <c r="C599" s="454"/>
      <c r="D599" s="454"/>
      <c r="E599" s="454"/>
      <c r="F599" s="454"/>
    </row>
    <row r="600" spans="1:6" ht="15">
      <c r="A600" s="454"/>
      <c r="B600" s="455"/>
      <c r="C600" s="454"/>
      <c r="D600" s="454"/>
      <c r="E600" s="454"/>
      <c r="F600" s="454"/>
    </row>
    <row r="601" spans="1:6" ht="15">
      <c r="A601" s="454"/>
      <c r="B601" s="455"/>
      <c r="C601" s="454"/>
      <c r="D601" s="454"/>
      <c r="E601" s="454"/>
      <c r="F601" s="454"/>
    </row>
    <row r="602" spans="1:6" ht="15">
      <c r="A602" s="454"/>
      <c r="B602" s="455"/>
      <c r="C602" s="454"/>
      <c r="D602" s="454"/>
      <c r="E602" s="454"/>
      <c r="F602" s="454"/>
    </row>
    <row r="603" spans="1:6" ht="15">
      <c r="A603" s="454"/>
      <c r="B603" s="455"/>
      <c r="C603" s="454"/>
      <c r="D603" s="454"/>
      <c r="E603" s="454"/>
      <c r="F603" s="454"/>
    </row>
    <row r="604" spans="1:6" ht="15">
      <c r="A604" s="454"/>
      <c r="B604" s="455"/>
      <c r="C604" s="454"/>
      <c r="D604" s="454"/>
      <c r="E604" s="454"/>
      <c r="F604" s="454"/>
    </row>
    <row r="605" spans="1:6" ht="15">
      <c r="A605" s="454"/>
      <c r="B605" s="455"/>
      <c r="C605" s="454"/>
      <c r="D605" s="454"/>
      <c r="E605" s="454"/>
      <c r="F605" s="454"/>
    </row>
    <row r="606" spans="1:6" ht="15">
      <c r="A606" s="454"/>
      <c r="B606" s="455"/>
      <c r="C606" s="454"/>
      <c r="D606" s="454"/>
      <c r="E606" s="454"/>
      <c r="F606" s="454"/>
    </row>
    <row r="607" spans="1:6" ht="15">
      <c r="A607" s="454"/>
      <c r="B607" s="455"/>
      <c r="C607" s="454"/>
      <c r="D607" s="454"/>
      <c r="E607" s="454"/>
      <c r="F607" s="454"/>
    </row>
    <row r="608" spans="1:6" ht="15">
      <c r="A608" s="454"/>
      <c r="B608" s="455"/>
      <c r="C608" s="454"/>
      <c r="D608" s="454"/>
      <c r="E608" s="454"/>
      <c r="F608" s="454"/>
    </row>
    <row r="609" spans="1:6" ht="15">
      <c r="A609" s="454"/>
      <c r="B609" s="455"/>
      <c r="C609" s="454"/>
      <c r="D609" s="454"/>
      <c r="E609" s="454"/>
      <c r="F609" s="454"/>
    </row>
    <row r="610" spans="1:6" ht="15">
      <c r="A610" s="454"/>
      <c r="B610" s="455"/>
      <c r="C610" s="454"/>
      <c r="D610" s="454"/>
      <c r="E610" s="454"/>
      <c r="F610" s="454"/>
    </row>
    <row r="611" spans="1:6" ht="15">
      <c r="A611" s="454"/>
      <c r="B611" s="455"/>
      <c r="C611" s="454"/>
      <c r="D611" s="454"/>
      <c r="E611" s="454"/>
      <c r="F611" s="454"/>
    </row>
    <row r="612" spans="1:6" ht="15">
      <c r="A612" s="454"/>
      <c r="B612" s="455"/>
      <c r="C612" s="454"/>
      <c r="D612" s="454"/>
      <c r="E612" s="454"/>
      <c r="F612" s="454"/>
    </row>
    <row r="613" spans="1:6" ht="15">
      <c r="A613" s="454"/>
      <c r="B613" s="455"/>
      <c r="C613" s="454"/>
      <c r="D613" s="454"/>
      <c r="E613" s="454"/>
      <c r="F613" s="454"/>
    </row>
    <row r="614" spans="1:6" ht="15">
      <c r="A614" s="454"/>
      <c r="B614" s="455"/>
      <c r="C614" s="454"/>
      <c r="D614" s="454"/>
      <c r="E614" s="454"/>
      <c r="F614" s="454"/>
    </row>
    <row r="615" spans="1:6" ht="15">
      <c r="A615" s="454"/>
      <c r="B615" s="455"/>
      <c r="C615" s="454"/>
      <c r="D615" s="454"/>
      <c r="E615" s="454"/>
      <c r="F615" s="454"/>
    </row>
    <row r="616" spans="1:6" ht="15">
      <c r="A616" s="454"/>
      <c r="B616" s="455"/>
      <c r="C616" s="454"/>
      <c r="D616" s="454"/>
      <c r="E616" s="454"/>
      <c r="F616" s="454"/>
    </row>
    <row r="617" spans="1:6" ht="15">
      <c r="A617" s="454"/>
      <c r="B617" s="455"/>
      <c r="C617" s="454"/>
      <c r="D617" s="454"/>
      <c r="E617" s="454"/>
      <c r="F617" s="454"/>
    </row>
    <row r="618" spans="1:6" ht="15">
      <c r="A618" s="454"/>
      <c r="B618" s="455"/>
      <c r="C618" s="454"/>
      <c r="D618" s="454"/>
      <c r="E618" s="454"/>
      <c r="F618" s="454"/>
    </row>
    <row r="619" spans="1:6" ht="15">
      <c r="A619" s="454"/>
      <c r="B619" s="455"/>
      <c r="C619" s="454"/>
      <c r="D619" s="454"/>
      <c r="E619" s="454"/>
      <c r="F619" s="454"/>
    </row>
    <row r="620" spans="1:6" ht="15">
      <c r="A620" s="454"/>
      <c r="B620" s="455"/>
      <c r="C620" s="454"/>
      <c r="D620" s="454"/>
      <c r="E620" s="454"/>
      <c r="F620" s="454"/>
    </row>
    <row r="621" spans="1:6" ht="15">
      <c r="A621" s="454"/>
      <c r="B621" s="455"/>
      <c r="C621" s="454"/>
      <c r="D621" s="454"/>
      <c r="E621" s="454"/>
      <c r="F621" s="454"/>
    </row>
    <row r="622" spans="1:6" ht="15">
      <c r="A622" s="454"/>
      <c r="B622" s="455"/>
      <c r="C622" s="454"/>
      <c r="D622" s="454"/>
      <c r="E622" s="454"/>
      <c r="F622" s="454"/>
    </row>
    <row r="623" spans="1:6" ht="15">
      <c r="A623" s="454"/>
      <c r="B623" s="455"/>
      <c r="C623" s="454"/>
      <c r="D623" s="454"/>
      <c r="E623" s="454"/>
      <c r="F623" s="454"/>
    </row>
    <row r="624" spans="1:6" ht="15">
      <c r="A624" s="454"/>
      <c r="B624" s="455"/>
      <c r="C624" s="454"/>
      <c r="D624" s="454"/>
      <c r="E624" s="454"/>
      <c r="F624" s="454"/>
    </row>
    <row r="625" spans="1:6" ht="15">
      <c r="A625" s="454"/>
      <c r="B625" s="455"/>
      <c r="C625" s="454"/>
      <c r="D625" s="454"/>
      <c r="E625" s="454"/>
      <c r="F625" s="454"/>
    </row>
    <row r="626" spans="1:6" ht="15">
      <c r="A626" s="454"/>
      <c r="B626" s="455"/>
      <c r="C626" s="454"/>
      <c r="D626" s="454"/>
      <c r="E626" s="454"/>
      <c r="F626" s="454"/>
    </row>
    <row r="627" spans="1:6" ht="15">
      <c r="A627" s="454"/>
      <c r="B627" s="455"/>
      <c r="C627" s="454"/>
      <c r="D627" s="454"/>
      <c r="E627" s="454"/>
      <c r="F627" s="454"/>
    </row>
    <row r="628" spans="1:6" ht="15">
      <c r="A628" s="454"/>
      <c r="B628" s="455"/>
      <c r="C628" s="454"/>
      <c r="D628" s="454"/>
      <c r="E628" s="454"/>
      <c r="F628" s="454"/>
    </row>
    <row r="629" spans="1:6" ht="15">
      <c r="A629" s="454"/>
      <c r="B629" s="455"/>
      <c r="C629" s="454"/>
      <c r="D629" s="454"/>
      <c r="E629" s="454"/>
      <c r="F629" s="454"/>
    </row>
    <row r="630" spans="1:6" ht="15">
      <c r="A630" s="454"/>
      <c r="B630" s="455"/>
      <c r="C630" s="454"/>
      <c r="D630" s="454"/>
      <c r="E630" s="454"/>
      <c r="F630" s="454"/>
    </row>
    <row r="631" spans="1:6" ht="15">
      <c r="A631" s="454"/>
      <c r="B631" s="455"/>
      <c r="C631" s="454"/>
      <c r="D631" s="454"/>
      <c r="E631" s="454"/>
      <c r="F631" s="454"/>
    </row>
    <row r="632" spans="1:6" ht="15">
      <c r="A632" s="454"/>
      <c r="B632" s="455"/>
      <c r="C632" s="454"/>
      <c r="D632" s="454"/>
      <c r="E632" s="454"/>
      <c r="F632" s="454"/>
    </row>
    <row r="633" spans="1:6" ht="15">
      <c r="A633" s="454"/>
      <c r="B633" s="455"/>
      <c r="C633" s="454"/>
      <c r="D633" s="454"/>
      <c r="E633" s="454"/>
      <c r="F633" s="454"/>
    </row>
    <row r="634" spans="1:6" ht="15">
      <c r="A634" s="454"/>
      <c r="B634" s="455"/>
      <c r="C634" s="454"/>
      <c r="D634" s="454"/>
      <c r="E634" s="454"/>
      <c r="F634" s="454"/>
    </row>
    <row r="635" spans="1:6" ht="15">
      <c r="A635" s="454"/>
      <c r="B635" s="455"/>
      <c r="C635" s="454"/>
      <c r="D635" s="454"/>
      <c r="E635" s="454"/>
      <c r="F635" s="454"/>
    </row>
    <row r="636" spans="1:6" ht="15">
      <c r="A636" s="454"/>
      <c r="B636" s="455"/>
      <c r="C636" s="454"/>
      <c r="D636" s="454"/>
      <c r="E636" s="454"/>
      <c r="F636" s="454"/>
    </row>
    <row r="637" spans="1:6" ht="15">
      <c r="A637" s="454"/>
      <c r="B637" s="455"/>
      <c r="C637" s="454"/>
      <c r="D637" s="454"/>
      <c r="E637" s="454"/>
      <c r="F637" s="454"/>
    </row>
    <row r="638" spans="1:6" ht="15">
      <c r="A638" s="454"/>
      <c r="B638" s="455"/>
      <c r="C638" s="454"/>
      <c r="D638" s="454"/>
      <c r="E638" s="454"/>
      <c r="F638" s="454"/>
    </row>
    <row r="639" spans="1:6" ht="15">
      <c r="A639" s="454"/>
      <c r="B639" s="455"/>
      <c r="C639" s="454"/>
      <c r="D639" s="454"/>
      <c r="E639" s="454"/>
      <c r="F639" s="454"/>
    </row>
    <row r="640" spans="1:6" ht="15">
      <c r="A640" s="454"/>
      <c r="B640" s="455"/>
      <c r="C640" s="454"/>
      <c r="D640" s="454"/>
      <c r="E640" s="454"/>
      <c r="F640" s="454"/>
    </row>
    <row r="641" spans="1:6" ht="15">
      <c r="A641" s="454"/>
      <c r="B641" s="455"/>
      <c r="C641" s="454"/>
      <c r="D641" s="454"/>
      <c r="E641" s="454"/>
      <c r="F641" s="454"/>
    </row>
    <row r="642" spans="1:6" ht="15">
      <c r="A642" s="454"/>
      <c r="B642" s="455"/>
      <c r="C642" s="454"/>
      <c r="D642" s="454"/>
      <c r="E642" s="454"/>
      <c r="F642" s="454"/>
    </row>
    <row r="643" spans="1:6" ht="15">
      <c r="A643" s="454"/>
      <c r="B643" s="455"/>
      <c r="C643" s="454"/>
      <c r="D643" s="454"/>
      <c r="E643" s="454"/>
      <c r="F643" s="454"/>
    </row>
    <row r="644" spans="1:6" ht="15">
      <c r="A644" s="454"/>
      <c r="B644" s="455"/>
      <c r="C644" s="454"/>
      <c r="D644" s="454"/>
      <c r="E644" s="454"/>
      <c r="F644" s="454"/>
    </row>
    <row r="645" spans="1:6" ht="15">
      <c r="A645" s="454"/>
      <c r="B645" s="455"/>
      <c r="C645" s="454"/>
      <c r="D645" s="454"/>
      <c r="E645" s="454"/>
      <c r="F645" s="454"/>
    </row>
    <row r="646" spans="1:6" ht="15">
      <c r="A646" s="454"/>
      <c r="B646" s="455"/>
      <c r="C646" s="454"/>
      <c r="D646" s="454"/>
      <c r="E646" s="454"/>
      <c r="F646" s="454"/>
    </row>
    <row r="647" spans="1:6" ht="15">
      <c r="A647" s="454"/>
      <c r="B647" s="455"/>
      <c r="C647" s="454"/>
      <c r="D647" s="454"/>
      <c r="E647" s="454"/>
      <c r="F647" s="454"/>
    </row>
    <row r="648" spans="1:6" ht="15">
      <c r="A648" s="454"/>
      <c r="B648" s="455"/>
      <c r="C648" s="454"/>
      <c r="D648" s="454"/>
      <c r="E648" s="454"/>
      <c r="F648" s="454"/>
    </row>
    <row r="649" spans="1:6" ht="15">
      <c r="A649" s="454"/>
      <c r="B649" s="455"/>
      <c r="C649" s="454"/>
      <c r="D649" s="454"/>
      <c r="E649" s="454"/>
      <c r="F649" s="454"/>
    </row>
    <row r="650" spans="1:6" ht="15">
      <c r="A650" s="454"/>
      <c r="B650" s="455"/>
      <c r="C650" s="454"/>
      <c r="D650" s="454"/>
      <c r="E650" s="454"/>
      <c r="F650" s="454"/>
    </row>
    <row r="651" spans="1:6" ht="15">
      <c r="A651" s="454"/>
      <c r="B651" s="455"/>
      <c r="C651" s="454"/>
      <c r="D651" s="454"/>
      <c r="E651" s="454"/>
      <c r="F651" s="454"/>
    </row>
    <row r="652" spans="1:6" ht="15">
      <c r="A652" s="454"/>
      <c r="B652" s="455"/>
      <c r="C652" s="454"/>
      <c r="D652" s="454"/>
      <c r="E652" s="454"/>
      <c r="F652" s="454"/>
    </row>
    <row r="653" spans="1:6" ht="15">
      <c r="A653" s="454"/>
      <c r="B653" s="455"/>
      <c r="C653" s="454"/>
      <c r="D653" s="454"/>
      <c r="E653" s="454"/>
      <c r="F653" s="454"/>
    </row>
    <row r="654" spans="1:6" ht="15">
      <c r="A654" s="454"/>
      <c r="B654" s="455"/>
      <c r="C654" s="454"/>
      <c r="D654" s="454"/>
      <c r="E654" s="454"/>
      <c r="F654" s="454"/>
    </row>
    <row r="655" spans="1:6" ht="15">
      <c r="A655" s="454"/>
      <c r="B655" s="455"/>
      <c r="C655" s="454"/>
      <c r="D655" s="454"/>
      <c r="E655" s="454"/>
      <c r="F655" s="454"/>
    </row>
    <row r="656" spans="1:6" ht="15">
      <c r="A656" s="454"/>
      <c r="B656" s="455"/>
      <c r="C656" s="454"/>
      <c r="D656" s="454"/>
      <c r="E656" s="454"/>
      <c r="F656" s="454"/>
    </row>
    <row r="657" spans="1:6" ht="15">
      <c r="A657" s="454"/>
      <c r="B657" s="455"/>
      <c r="C657" s="454"/>
      <c r="D657" s="454"/>
      <c r="E657" s="454"/>
      <c r="F657" s="454"/>
    </row>
    <row r="658" spans="1:6" ht="15">
      <c r="A658" s="454"/>
      <c r="B658" s="455"/>
      <c r="C658" s="454"/>
      <c r="D658" s="454"/>
      <c r="E658" s="454"/>
      <c r="F658" s="454"/>
    </row>
    <row r="659" spans="1:6" ht="15">
      <c r="A659" s="454"/>
      <c r="B659" s="455"/>
      <c r="C659" s="454"/>
      <c r="D659" s="454"/>
      <c r="E659" s="454"/>
      <c r="F659" s="454"/>
    </row>
    <row r="660" spans="1:6" ht="15">
      <c r="A660" s="454"/>
      <c r="B660" s="455"/>
      <c r="C660" s="454"/>
      <c r="D660" s="454"/>
      <c r="E660" s="454"/>
      <c r="F660" s="454"/>
    </row>
    <row r="661" spans="1:6" ht="15">
      <c r="A661" s="454"/>
      <c r="B661" s="455"/>
      <c r="C661" s="454"/>
      <c r="D661" s="454"/>
      <c r="E661" s="454"/>
      <c r="F661" s="454"/>
    </row>
    <row r="662" spans="1:6" ht="15">
      <c r="A662" s="454"/>
      <c r="B662" s="455"/>
      <c r="C662" s="454"/>
      <c r="D662" s="454"/>
      <c r="E662" s="454"/>
      <c r="F662" s="454"/>
    </row>
    <row r="663" spans="1:6" ht="15">
      <c r="A663" s="454"/>
      <c r="B663" s="455"/>
      <c r="C663" s="454"/>
      <c r="D663" s="454"/>
      <c r="E663" s="454"/>
      <c r="F663" s="454"/>
    </row>
    <row r="664" spans="1:6" ht="15">
      <c r="A664" s="454"/>
      <c r="B664" s="455"/>
      <c r="C664" s="454"/>
      <c r="D664" s="454"/>
      <c r="E664" s="454"/>
      <c r="F664" s="454"/>
    </row>
    <row r="665" spans="1:6" ht="15">
      <c r="A665" s="454"/>
      <c r="B665" s="455"/>
      <c r="C665" s="454"/>
      <c r="D665" s="454"/>
      <c r="E665" s="454"/>
      <c r="F665" s="454"/>
    </row>
    <row r="666" spans="1:6" ht="15">
      <c r="A666" s="454"/>
      <c r="B666" s="455"/>
      <c r="C666" s="454"/>
      <c r="D666" s="454"/>
      <c r="E666" s="454"/>
      <c r="F666" s="454"/>
    </row>
    <row r="667" spans="1:6" ht="15">
      <c r="A667" s="454"/>
      <c r="B667" s="455"/>
      <c r="C667" s="454"/>
      <c r="D667" s="454"/>
      <c r="E667" s="454"/>
      <c r="F667" s="454"/>
    </row>
    <row r="668" spans="1:6" ht="15">
      <c r="A668" s="454"/>
      <c r="B668" s="455"/>
      <c r="C668" s="454"/>
      <c r="D668" s="454"/>
      <c r="E668" s="454"/>
      <c r="F668" s="454"/>
    </row>
    <row r="669" spans="1:6" ht="15">
      <c r="A669" s="454"/>
      <c r="B669" s="455"/>
      <c r="C669" s="454"/>
      <c r="D669" s="454"/>
      <c r="E669" s="454"/>
      <c r="F669" s="454"/>
    </row>
    <row r="670" spans="1:6" ht="15">
      <c r="A670" s="454"/>
      <c r="B670" s="455"/>
      <c r="C670" s="454"/>
      <c r="D670" s="454"/>
      <c r="E670" s="454"/>
      <c r="F670" s="454"/>
    </row>
    <row r="671" spans="1:6" ht="15">
      <c r="A671" s="454"/>
      <c r="B671" s="455"/>
      <c r="C671" s="454"/>
      <c r="D671" s="454"/>
      <c r="E671" s="454"/>
      <c r="F671" s="454"/>
    </row>
    <row r="672" spans="1:6" ht="15">
      <c r="A672" s="454"/>
      <c r="B672" s="455"/>
      <c r="C672" s="454"/>
      <c r="D672" s="454"/>
      <c r="E672" s="454"/>
      <c r="F672" s="454"/>
    </row>
    <row r="673" spans="1:6" ht="15">
      <c r="A673" s="454"/>
      <c r="B673" s="455"/>
      <c r="C673" s="454"/>
      <c r="D673" s="454"/>
      <c r="E673" s="454"/>
      <c r="F673" s="454"/>
    </row>
    <row r="674" spans="1:6" ht="15">
      <c r="A674" s="454"/>
      <c r="B674" s="455"/>
      <c r="C674" s="454"/>
      <c r="D674" s="454"/>
      <c r="E674" s="454"/>
      <c r="F674" s="454"/>
    </row>
    <row r="675" spans="1:6" ht="15">
      <c r="A675" s="454"/>
      <c r="B675" s="455"/>
      <c r="C675" s="454"/>
      <c r="D675" s="454"/>
      <c r="E675" s="454"/>
      <c r="F675" s="454"/>
    </row>
    <row r="676" spans="1:6" ht="15">
      <c r="A676" s="454"/>
      <c r="B676" s="455"/>
      <c r="C676" s="454"/>
      <c r="D676" s="454"/>
      <c r="E676" s="454"/>
      <c r="F676" s="454"/>
    </row>
    <row r="677" spans="1:6" ht="15">
      <c r="A677" s="454"/>
      <c r="B677" s="455"/>
      <c r="C677" s="454"/>
      <c r="D677" s="454"/>
      <c r="E677" s="454"/>
      <c r="F677" s="454"/>
    </row>
    <row r="678" spans="1:6" ht="15">
      <c r="A678" s="454"/>
      <c r="B678" s="455"/>
      <c r="C678" s="454"/>
      <c r="D678" s="454"/>
      <c r="E678" s="454"/>
      <c r="F678" s="454"/>
    </row>
    <row r="679" spans="1:6" ht="15">
      <c r="A679" s="454"/>
      <c r="B679" s="455"/>
      <c r="C679" s="454"/>
      <c r="D679" s="454"/>
      <c r="E679" s="454"/>
      <c r="F679" s="454"/>
    </row>
    <row r="680" spans="1:6" ht="15">
      <c r="A680" s="454"/>
      <c r="B680" s="455"/>
      <c r="C680" s="454"/>
      <c r="D680" s="454"/>
      <c r="E680" s="454"/>
      <c r="F680" s="454"/>
    </row>
    <row r="681" spans="1:6" ht="15">
      <c r="A681" s="454"/>
      <c r="B681" s="455"/>
      <c r="C681" s="454"/>
      <c r="D681" s="454"/>
      <c r="E681" s="454"/>
      <c r="F681" s="454"/>
    </row>
    <row r="682" spans="1:6" ht="15">
      <c r="A682" s="454"/>
      <c r="B682" s="455"/>
      <c r="C682" s="454"/>
      <c r="D682" s="454"/>
      <c r="E682" s="454"/>
      <c r="F682" s="454"/>
    </row>
    <row r="683" spans="1:6" ht="15">
      <c r="A683" s="454"/>
      <c r="B683" s="455"/>
      <c r="C683" s="454"/>
      <c r="D683" s="454"/>
      <c r="E683" s="454"/>
      <c r="F683" s="454"/>
    </row>
    <row r="684" spans="1:6" ht="15">
      <c r="A684" s="454"/>
      <c r="B684" s="455"/>
      <c r="C684" s="454"/>
      <c r="D684" s="454"/>
      <c r="E684" s="454"/>
      <c r="F684" s="454"/>
    </row>
    <row r="685" spans="1:6" ht="15">
      <c r="A685" s="454"/>
      <c r="B685" s="455"/>
      <c r="C685" s="454"/>
      <c r="D685" s="454"/>
      <c r="E685" s="454"/>
      <c r="F685" s="454"/>
    </row>
    <row r="686" spans="1:6" ht="15">
      <c r="A686" s="454"/>
      <c r="B686" s="455"/>
      <c r="C686" s="454"/>
      <c r="D686" s="454"/>
      <c r="E686" s="454"/>
      <c r="F686" s="454"/>
    </row>
    <row r="687" spans="1:6" ht="15">
      <c r="A687" s="454"/>
      <c r="B687" s="455"/>
      <c r="C687" s="454"/>
      <c r="D687" s="454"/>
      <c r="E687" s="454"/>
      <c r="F687" s="454"/>
    </row>
    <row r="688" spans="1:6" ht="15">
      <c r="A688" s="454"/>
      <c r="B688" s="455"/>
      <c r="C688" s="454"/>
      <c r="D688" s="454"/>
      <c r="E688" s="454"/>
      <c r="F688" s="454"/>
    </row>
    <row r="689" spans="1:6" ht="15">
      <c r="A689" s="454"/>
      <c r="B689" s="455"/>
      <c r="C689" s="454"/>
      <c r="D689" s="454"/>
      <c r="E689" s="454"/>
      <c r="F689" s="454"/>
    </row>
    <row r="690" spans="1:6" ht="15">
      <c r="A690" s="454"/>
      <c r="B690" s="455"/>
      <c r="C690" s="454"/>
      <c r="D690" s="454"/>
      <c r="E690" s="454"/>
      <c r="F690" s="454"/>
    </row>
    <row r="691" spans="1:6" ht="15">
      <c r="A691" s="454"/>
      <c r="B691" s="455"/>
      <c r="C691" s="454"/>
      <c r="D691" s="454"/>
      <c r="E691" s="454"/>
      <c r="F691" s="454"/>
    </row>
    <row r="692" spans="1:6" ht="15">
      <c r="A692" s="454"/>
      <c r="B692" s="455"/>
      <c r="C692" s="454"/>
      <c r="D692" s="454"/>
      <c r="E692" s="454"/>
      <c r="F692" s="454"/>
    </row>
    <row r="693" spans="1:6" ht="15">
      <c r="A693" s="454"/>
      <c r="B693" s="455"/>
      <c r="C693" s="454"/>
      <c r="D693" s="454"/>
      <c r="E693" s="454"/>
      <c r="F693" s="454"/>
    </row>
    <row r="694" spans="1:6" ht="15">
      <c r="A694" s="454"/>
      <c r="B694" s="455"/>
      <c r="C694" s="454"/>
      <c r="D694" s="454"/>
      <c r="E694" s="454"/>
      <c r="F694" s="454"/>
    </row>
    <row r="695" spans="1:6" ht="15">
      <c r="A695" s="454"/>
      <c r="B695" s="455"/>
      <c r="C695" s="454"/>
      <c r="D695" s="454"/>
      <c r="E695" s="454"/>
      <c r="F695" s="454"/>
    </row>
    <row r="696" spans="1:6" ht="15">
      <c r="A696" s="454"/>
      <c r="B696" s="455"/>
      <c r="C696" s="454"/>
      <c r="D696" s="454"/>
      <c r="E696" s="454"/>
      <c r="F696" s="454"/>
    </row>
    <row r="697" spans="1:6" ht="15">
      <c r="A697" s="454"/>
      <c r="B697" s="455"/>
      <c r="C697" s="454"/>
      <c r="D697" s="454"/>
      <c r="E697" s="454"/>
      <c r="F697" s="454"/>
    </row>
    <row r="698" spans="1:6" ht="15">
      <c r="A698" s="454"/>
      <c r="B698" s="455"/>
      <c r="C698" s="454"/>
      <c r="D698" s="454"/>
      <c r="E698" s="454"/>
      <c r="F698" s="454"/>
    </row>
    <row r="699" spans="1:6" ht="15">
      <c r="A699" s="454"/>
      <c r="B699" s="455"/>
      <c r="C699" s="454"/>
      <c r="D699" s="454"/>
      <c r="E699" s="454"/>
      <c r="F699" s="454"/>
    </row>
    <row r="700" spans="1:6" ht="15">
      <c r="A700" s="454"/>
      <c r="B700" s="455"/>
      <c r="C700" s="454"/>
      <c r="D700" s="454"/>
      <c r="E700" s="454"/>
      <c r="F700" s="454"/>
    </row>
    <row r="701" spans="1:6" ht="15">
      <c r="A701" s="454"/>
      <c r="B701" s="455"/>
      <c r="C701" s="454"/>
      <c r="D701" s="454"/>
      <c r="E701" s="454"/>
      <c r="F701" s="454"/>
    </row>
    <row r="702" spans="1:6" ht="15">
      <c r="A702" s="454"/>
      <c r="B702" s="455"/>
      <c r="C702" s="454"/>
      <c r="D702" s="454"/>
      <c r="E702" s="454"/>
      <c r="F702" s="454"/>
    </row>
    <row r="703" spans="1:6" ht="15">
      <c r="A703" s="454"/>
      <c r="B703" s="455"/>
      <c r="C703" s="454"/>
      <c r="D703" s="454"/>
      <c r="E703" s="454"/>
      <c r="F703" s="454"/>
    </row>
    <row r="704" spans="1:6" ht="15">
      <c r="A704" s="454"/>
      <c r="B704" s="455"/>
      <c r="C704" s="454"/>
      <c r="D704" s="454"/>
      <c r="E704" s="454"/>
      <c r="F704" s="454"/>
    </row>
    <row r="705" spans="1:6" ht="15">
      <c r="A705" s="454"/>
      <c r="B705" s="455"/>
      <c r="C705" s="454"/>
      <c r="D705" s="454"/>
      <c r="E705" s="454"/>
      <c r="F705" s="454"/>
    </row>
    <row r="706" spans="1:6" ht="15">
      <c r="A706" s="454"/>
      <c r="B706" s="455"/>
      <c r="C706" s="454"/>
      <c r="D706" s="454"/>
      <c r="E706" s="454"/>
      <c r="F706" s="454"/>
    </row>
    <row r="707" spans="1:6" ht="15">
      <c r="A707" s="454"/>
      <c r="B707" s="455"/>
      <c r="C707" s="454"/>
      <c r="D707" s="454"/>
      <c r="E707" s="454"/>
      <c r="F707" s="454"/>
    </row>
    <row r="708" spans="1:6" ht="15">
      <c r="A708" s="454"/>
      <c r="B708" s="455"/>
      <c r="C708" s="454"/>
      <c r="D708" s="454"/>
      <c r="E708" s="454"/>
      <c r="F708" s="454"/>
    </row>
    <row r="709" spans="1:6" ht="15">
      <c r="A709" s="454"/>
      <c r="B709" s="455"/>
      <c r="C709" s="454"/>
      <c r="D709" s="454"/>
      <c r="E709" s="454"/>
      <c r="F709" s="454"/>
    </row>
    <row r="710" spans="1:6" ht="15">
      <c r="A710" s="454"/>
      <c r="B710" s="455"/>
      <c r="C710" s="454"/>
      <c r="D710" s="454"/>
      <c r="E710" s="454"/>
      <c r="F710" s="454"/>
    </row>
    <row r="711" spans="1:6" ht="15">
      <c r="A711" s="454"/>
      <c r="B711" s="455"/>
      <c r="C711" s="454"/>
      <c r="D711" s="454"/>
      <c r="E711" s="454"/>
      <c r="F711" s="454"/>
    </row>
    <row r="712" spans="1:6" ht="15">
      <c r="A712" s="454"/>
      <c r="B712" s="455"/>
      <c r="C712" s="454"/>
      <c r="D712" s="454"/>
      <c r="E712" s="454"/>
      <c r="F712" s="454"/>
    </row>
    <row r="713" spans="1:6" ht="15">
      <c r="A713" s="454"/>
      <c r="B713" s="455"/>
      <c r="C713" s="454"/>
      <c r="D713" s="454"/>
      <c r="E713" s="454"/>
      <c r="F713" s="454"/>
    </row>
    <row r="714" spans="1:6" ht="15">
      <c r="A714" s="454"/>
      <c r="B714" s="455"/>
      <c r="C714" s="454"/>
      <c r="D714" s="454"/>
      <c r="E714" s="454"/>
      <c r="F714" s="454"/>
    </row>
    <row r="715" spans="1:6" ht="15">
      <c r="A715" s="454"/>
      <c r="B715" s="455"/>
      <c r="C715" s="454"/>
      <c r="D715" s="454"/>
      <c r="E715" s="454"/>
      <c r="F715" s="454"/>
    </row>
    <row r="716" spans="1:6" ht="15">
      <c r="A716" s="454"/>
      <c r="B716" s="455"/>
      <c r="C716" s="454"/>
      <c r="D716" s="454"/>
      <c r="E716" s="454"/>
      <c r="F716" s="454"/>
    </row>
    <row r="717" spans="1:6" ht="15">
      <c r="A717" s="454"/>
      <c r="B717" s="455"/>
      <c r="C717" s="454"/>
      <c r="D717" s="454"/>
      <c r="E717" s="454"/>
      <c r="F717" s="454"/>
    </row>
    <row r="718" spans="1:6" ht="15">
      <c r="A718" s="454"/>
      <c r="B718" s="455"/>
      <c r="C718" s="454"/>
      <c r="D718" s="454"/>
      <c r="E718" s="454"/>
      <c r="F718" s="454"/>
    </row>
    <row r="719" spans="1:6" ht="15">
      <c r="A719" s="454"/>
      <c r="B719" s="455"/>
      <c r="C719" s="454"/>
      <c r="D719" s="454"/>
      <c r="E719" s="454"/>
      <c r="F719" s="454"/>
    </row>
    <row r="720" spans="1:6" ht="15">
      <c r="A720" s="454"/>
      <c r="B720" s="455"/>
      <c r="C720" s="454"/>
      <c r="D720" s="454"/>
      <c r="E720" s="454"/>
      <c r="F720" s="454"/>
    </row>
    <row r="721" spans="1:6" ht="15">
      <c r="A721" s="454"/>
      <c r="B721" s="455"/>
      <c r="C721" s="454"/>
      <c r="D721" s="454"/>
      <c r="E721" s="454"/>
      <c r="F721" s="454"/>
    </row>
    <row r="722" spans="1:6" ht="15">
      <c r="A722" s="454"/>
      <c r="B722" s="455"/>
      <c r="C722" s="454"/>
      <c r="D722" s="454"/>
      <c r="E722" s="454"/>
      <c r="F722" s="454"/>
    </row>
    <row r="723" spans="1:6" ht="15">
      <c r="A723" s="454"/>
      <c r="B723" s="455"/>
      <c r="C723" s="454"/>
      <c r="D723" s="454"/>
      <c r="E723" s="454"/>
      <c r="F723" s="454"/>
    </row>
    <row r="724" spans="1:6" ht="15">
      <c r="A724" s="454"/>
      <c r="B724" s="455"/>
      <c r="C724" s="454"/>
      <c r="D724" s="454"/>
      <c r="E724" s="454"/>
      <c r="F724" s="454"/>
    </row>
    <row r="725" spans="1:6" ht="15">
      <c r="A725" s="454"/>
      <c r="B725" s="455"/>
      <c r="C725" s="454"/>
      <c r="D725" s="454"/>
      <c r="E725" s="454"/>
      <c r="F725" s="454"/>
    </row>
    <row r="726" spans="1:6" ht="15">
      <c r="A726" s="454"/>
      <c r="B726" s="455"/>
      <c r="C726" s="454"/>
      <c r="D726" s="454"/>
      <c r="E726" s="454"/>
      <c r="F726" s="454"/>
    </row>
    <row r="727" spans="1:6" ht="15">
      <c r="A727" s="454"/>
      <c r="B727" s="455"/>
      <c r="C727" s="454"/>
      <c r="D727" s="454"/>
      <c r="E727" s="454"/>
      <c r="F727" s="454"/>
    </row>
    <row r="728" spans="1:6" ht="15">
      <c r="A728" s="454"/>
      <c r="B728" s="455"/>
      <c r="C728" s="454"/>
      <c r="D728" s="454"/>
      <c r="E728" s="454"/>
      <c r="F728" s="454"/>
    </row>
    <row r="729" spans="1:6" ht="15">
      <c r="A729" s="454"/>
      <c r="B729" s="455"/>
      <c r="C729" s="454"/>
      <c r="D729" s="454"/>
      <c r="E729" s="454"/>
      <c r="F729" s="454"/>
    </row>
    <row r="730" spans="1:6" ht="15">
      <c r="A730" s="454"/>
      <c r="B730" s="455"/>
      <c r="C730" s="454"/>
      <c r="D730" s="454"/>
      <c r="E730" s="454"/>
      <c r="F730" s="454"/>
    </row>
    <row r="731" spans="1:6" ht="15">
      <c r="A731" s="454"/>
      <c r="B731" s="455"/>
      <c r="C731" s="454"/>
      <c r="D731" s="454"/>
      <c r="E731" s="454"/>
      <c r="F731" s="454"/>
    </row>
    <row r="732" spans="1:6" ht="15">
      <c r="A732" s="454"/>
      <c r="B732" s="455"/>
      <c r="C732" s="454"/>
      <c r="D732" s="454"/>
      <c r="E732" s="454"/>
      <c r="F732" s="454"/>
    </row>
    <row r="733" spans="1:6" ht="15">
      <c r="A733" s="454"/>
      <c r="B733" s="455"/>
      <c r="C733" s="454"/>
      <c r="D733" s="454"/>
      <c r="E733" s="454"/>
      <c r="F733" s="454"/>
    </row>
    <row r="734" spans="1:6" ht="15">
      <c r="A734" s="454"/>
      <c r="B734" s="455"/>
      <c r="C734" s="454"/>
      <c r="D734" s="454"/>
      <c r="E734" s="454"/>
      <c r="F734" s="454"/>
    </row>
    <row r="735" spans="1:6" ht="15">
      <c r="A735" s="454"/>
      <c r="B735" s="455"/>
      <c r="C735" s="454"/>
      <c r="D735" s="454"/>
      <c r="E735" s="454"/>
      <c r="F735" s="454"/>
    </row>
    <row r="736" spans="1:6" ht="15">
      <c r="A736" s="454"/>
      <c r="B736" s="455"/>
      <c r="C736" s="454"/>
      <c r="D736" s="454"/>
      <c r="E736" s="454"/>
      <c r="F736" s="454"/>
    </row>
    <row r="737" spans="1:6" ht="15">
      <c r="A737" s="454"/>
      <c r="B737" s="455"/>
      <c r="C737" s="454"/>
      <c r="D737" s="454"/>
      <c r="E737" s="454"/>
      <c r="F737" s="454"/>
    </row>
    <row r="738" spans="1:6" ht="15">
      <c r="A738" s="454"/>
      <c r="B738" s="455"/>
      <c r="C738" s="454"/>
      <c r="D738" s="454"/>
      <c r="E738" s="454"/>
      <c r="F738" s="454"/>
    </row>
    <row r="739" spans="1:6" ht="15">
      <c r="A739" s="454"/>
      <c r="B739" s="455"/>
      <c r="C739" s="454"/>
      <c r="D739" s="454"/>
      <c r="E739" s="454"/>
      <c r="F739" s="454"/>
    </row>
    <row r="740" spans="1:6" ht="15">
      <c r="A740" s="454"/>
      <c r="B740" s="455"/>
      <c r="C740" s="454"/>
      <c r="D740" s="454"/>
      <c r="E740" s="454"/>
      <c r="F740" s="454"/>
    </row>
    <row r="741" spans="1:6" ht="15">
      <c r="A741" s="454"/>
      <c r="B741" s="455"/>
      <c r="C741" s="454"/>
      <c r="D741" s="454"/>
      <c r="E741" s="454"/>
      <c r="F741" s="454"/>
    </row>
    <row r="742" spans="1:6" ht="15">
      <c r="A742" s="454"/>
      <c r="B742" s="455"/>
      <c r="C742" s="454"/>
      <c r="D742" s="454"/>
      <c r="E742" s="454"/>
      <c r="F742" s="454"/>
    </row>
    <row r="743" spans="1:6" ht="15">
      <c r="A743" s="454"/>
      <c r="B743" s="455"/>
      <c r="C743" s="454"/>
      <c r="D743" s="454"/>
      <c r="E743" s="454"/>
      <c r="F743" s="454"/>
    </row>
    <row r="744" spans="1:6" ht="15">
      <c r="A744" s="454"/>
      <c r="B744" s="455"/>
      <c r="C744" s="454"/>
      <c r="D744" s="454"/>
      <c r="E744" s="454"/>
      <c r="F744" s="454"/>
    </row>
    <row r="745" spans="1:6" ht="15">
      <c r="A745" s="454"/>
      <c r="B745" s="455"/>
      <c r="C745" s="454"/>
      <c r="D745" s="454"/>
      <c r="E745" s="454"/>
      <c r="F745" s="454"/>
    </row>
    <row r="746" spans="1:6" ht="15">
      <c r="A746" s="454"/>
      <c r="B746" s="455"/>
      <c r="C746" s="454"/>
      <c r="D746" s="454"/>
      <c r="E746" s="454"/>
      <c r="F746" s="454"/>
    </row>
    <row r="747" spans="1:6" ht="15">
      <c r="A747" s="454"/>
      <c r="B747" s="455"/>
      <c r="C747" s="454"/>
      <c r="D747" s="454"/>
      <c r="E747" s="454"/>
      <c r="F747" s="454"/>
    </row>
    <row r="748" spans="1:6" ht="15">
      <c r="A748" s="454"/>
      <c r="B748" s="455"/>
      <c r="C748" s="454"/>
      <c r="D748" s="454"/>
      <c r="E748" s="454"/>
      <c r="F748" s="454"/>
    </row>
    <row r="749" spans="1:6" ht="15">
      <c r="A749" s="454"/>
      <c r="B749" s="455"/>
      <c r="C749" s="454"/>
      <c r="D749" s="454"/>
      <c r="E749" s="454"/>
      <c r="F749" s="454"/>
    </row>
    <row r="750" spans="1:6" ht="15">
      <c r="A750" s="454"/>
      <c r="B750" s="455"/>
      <c r="C750" s="454"/>
      <c r="D750" s="454"/>
      <c r="E750" s="454"/>
      <c r="F750" s="454"/>
    </row>
    <row r="751" spans="1:6" ht="15">
      <c r="A751" s="454"/>
      <c r="B751" s="455"/>
      <c r="C751" s="454"/>
      <c r="D751" s="454"/>
      <c r="E751" s="454"/>
      <c r="F751" s="454"/>
    </row>
    <row r="752" spans="1:6" ht="15">
      <c r="A752" s="454"/>
      <c r="B752" s="455"/>
      <c r="C752" s="454"/>
      <c r="D752" s="454"/>
      <c r="E752" s="454"/>
      <c r="F752" s="454"/>
    </row>
    <row r="753" spans="1:6" ht="15">
      <c r="A753" s="454"/>
      <c r="B753" s="455"/>
      <c r="C753" s="454"/>
      <c r="D753" s="454"/>
      <c r="E753" s="454"/>
      <c r="F753" s="454"/>
    </row>
    <row r="754" spans="1:6" ht="15">
      <c r="A754" s="454"/>
      <c r="B754" s="455"/>
      <c r="C754" s="454"/>
      <c r="D754" s="454"/>
      <c r="E754" s="454"/>
      <c r="F754" s="454"/>
    </row>
    <row r="755" spans="1:6" ht="15">
      <c r="A755" s="454"/>
      <c r="B755" s="455"/>
      <c r="C755" s="454"/>
      <c r="D755" s="454"/>
      <c r="E755" s="454"/>
      <c r="F755" s="454"/>
    </row>
    <row r="756" spans="1:6" ht="15">
      <c r="A756" s="454"/>
      <c r="B756" s="455"/>
      <c r="C756" s="454"/>
      <c r="D756" s="454"/>
      <c r="E756" s="454"/>
      <c r="F756" s="454"/>
    </row>
    <row r="757" spans="1:6" ht="15">
      <c r="A757" s="454"/>
      <c r="B757" s="455"/>
      <c r="C757" s="454"/>
      <c r="D757" s="454"/>
      <c r="E757" s="454"/>
      <c r="F757" s="454"/>
    </row>
    <row r="758" spans="1:6" ht="15">
      <c r="A758" s="454"/>
      <c r="B758" s="455"/>
      <c r="C758" s="454"/>
      <c r="D758" s="454"/>
      <c r="E758" s="454"/>
      <c r="F758" s="454"/>
    </row>
    <row r="759" spans="1:6" ht="15">
      <c r="A759" s="454"/>
      <c r="B759" s="455"/>
      <c r="C759" s="454"/>
      <c r="D759" s="454"/>
      <c r="E759" s="454"/>
      <c r="F759" s="454"/>
    </row>
    <row r="760" spans="1:6" ht="15">
      <c r="A760" s="454"/>
      <c r="B760" s="455"/>
      <c r="C760" s="454"/>
      <c r="D760" s="454"/>
      <c r="E760" s="454"/>
      <c r="F760" s="454"/>
    </row>
    <row r="761" spans="1:6" ht="15">
      <c r="A761" s="454"/>
      <c r="B761" s="455"/>
      <c r="C761" s="454"/>
      <c r="D761" s="454"/>
      <c r="E761" s="454"/>
      <c r="F761" s="454"/>
    </row>
    <row r="762" spans="1:6" ht="15">
      <c r="A762" s="454"/>
      <c r="B762" s="455"/>
      <c r="C762" s="454"/>
      <c r="D762" s="454"/>
      <c r="E762" s="454"/>
      <c r="F762" s="454"/>
    </row>
    <row r="763" spans="1:6" ht="15">
      <c r="A763" s="454"/>
      <c r="B763" s="455"/>
      <c r="C763" s="454"/>
      <c r="D763" s="454"/>
      <c r="E763" s="454"/>
      <c r="F763" s="454"/>
    </row>
    <row r="764" spans="1:6" ht="15">
      <c r="A764" s="454"/>
      <c r="B764" s="455"/>
      <c r="C764" s="454"/>
      <c r="D764" s="454"/>
      <c r="E764" s="454"/>
      <c r="F764" s="454"/>
    </row>
    <row r="765" spans="1:6" ht="15">
      <c r="A765" s="454"/>
      <c r="B765" s="455"/>
      <c r="C765" s="454"/>
      <c r="D765" s="454"/>
      <c r="E765" s="454"/>
      <c r="F765" s="454"/>
    </row>
    <row r="766" spans="1:6" ht="15">
      <c r="A766" s="454"/>
      <c r="B766" s="455"/>
      <c r="C766" s="454"/>
      <c r="D766" s="454"/>
      <c r="E766" s="454"/>
      <c r="F766" s="454"/>
    </row>
    <row r="767" spans="1:6" ht="15">
      <c r="A767" s="454"/>
      <c r="B767" s="455"/>
      <c r="C767" s="454"/>
      <c r="D767" s="454"/>
      <c r="E767" s="454"/>
      <c r="F767" s="454"/>
    </row>
    <row r="768" spans="1:6" ht="15">
      <c r="A768" s="454"/>
      <c r="B768" s="455"/>
      <c r="C768" s="454"/>
      <c r="D768" s="454"/>
      <c r="E768" s="454"/>
      <c r="F768" s="454"/>
    </row>
    <row r="769" spans="1:6" ht="15">
      <c r="A769" s="454"/>
      <c r="B769" s="455"/>
      <c r="C769" s="454"/>
      <c r="D769" s="454"/>
      <c r="E769" s="454"/>
      <c r="F769" s="454"/>
    </row>
    <row r="770" spans="1:6" ht="15">
      <c r="A770" s="454"/>
      <c r="B770" s="455"/>
      <c r="C770" s="454"/>
      <c r="D770" s="454"/>
      <c r="E770" s="454"/>
      <c r="F770" s="454"/>
    </row>
    <row r="771" spans="1:6" ht="15">
      <c r="A771" s="454"/>
      <c r="B771" s="455"/>
      <c r="C771" s="454"/>
      <c r="D771" s="454"/>
      <c r="E771" s="454"/>
      <c r="F771" s="454"/>
    </row>
    <row r="772" spans="1:6" ht="15">
      <c r="A772" s="454"/>
      <c r="B772" s="455"/>
      <c r="C772" s="454"/>
      <c r="D772" s="454"/>
      <c r="E772" s="454"/>
      <c r="F772" s="454"/>
    </row>
    <row r="773" spans="1:6" ht="15">
      <c r="A773" s="454"/>
      <c r="B773" s="455"/>
      <c r="C773" s="454"/>
      <c r="D773" s="454"/>
      <c r="E773" s="454"/>
      <c r="F773" s="454"/>
    </row>
    <row r="774" spans="1:6" ht="15">
      <c r="A774" s="454"/>
      <c r="B774" s="455"/>
      <c r="C774" s="454"/>
      <c r="D774" s="454"/>
      <c r="E774" s="454"/>
      <c r="F774" s="454"/>
    </row>
    <row r="775" spans="1:6" ht="15">
      <c r="A775" s="454"/>
      <c r="B775" s="455"/>
      <c r="C775" s="454"/>
      <c r="D775" s="454"/>
      <c r="E775" s="454"/>
      <c r="F775" s="454"/>
    </row>
    <row r="776" spans="1:6" ht="15">
      <c r="A776" s="454"/>
      <c r="B776" s="455"/>
      <c r="C776" s="454"/>
      <c r="D776" s="454"/>
      <c r="E776" s="454"/>
      <c r="F776" s="454"/>
    </row>
    <row r="777" spans="1:6" ht="15">
      <c r="A777" s="454"/>
      <c r="B777" s="455"/>
      <c r="C777" s="454"/>
      <c r="D777" s="454"/>
      <c r="E777" s="454"/>
      <c r="F777" s="454"/>
    </row>
    <row r="778" spans="1:6" ht="15">
      <c r="A778" s="454"/>
      <c r="B778" s="455"/>
      <c r="C778" s="454"/>
      <c r="D778" s="454"/>
      <c r="E778" s="454"/>
      <c r="F778" s="454"/>
    </row>
    <row r="779" spans="1:6" ht="15">
      <c r="A779" s="454"/>
      <c r="B779" s="455"/>
      <c r="C779" s="454"/>
      <c r="D779" s="454"/>
      <c r="E779" s="454"/>
      <c r="F779" s="454"/>
    </row>
    <row r="780" spans="1:6" ht="15">
      <c r="A780" s="454"/>
      <c r="B780" s="455"/>
      <c r="C780" s="454"/>
      <c r="D780" s="454"/>
      <c r="E780" s="454"/>
      <c r="F780" s="454"/>
    </row>
    <row r="781" spans="1:6" ht="15">
      <c r="A781" s="454"/>
      <c r="B781" s="455"/>
      <c r="C781" s="454"/>
      <c r="D781" s="454"/>
      <c r="E781" s="454"/>
      <c r="F781" s="454"/>
    </row>
    <row r="782" spans="1:6" ht="15">
      <c r="A782" s="454"/>
      <c r="B782" s="455"/>
      <c r="C782" s="454"/>
      <c r="D782" s="454"/>
      <c r="E782" s="454"/>
      <c r="F782" s="454"/>
    </row>
    <row r="783" spans="1:6" ht="15">
      <c r="A783" s="454"/>
      <c r="B783" s="455"/>
      <c r="C783" s="454"/>
      <c r="D783" s="454"/>
      <c r="E783" s="454"/>
      <c r="F783" s="454"/>
    </row>
    <row r="784" spans="1:6" ht="15">
      <c r="A784" s="454"/>
      <c r="B784" s="455"/>
      <c r="C784" s="454"/>
      <c r="D784" s="454"/>
      <c r="E784" s="454"/>
      <c r="F784" s="454"/>
    </row>
    <row r="785" spans="1:6" ht="15">
      <c r="A785" s="454"/>
      <c r="B785" s="455"/>
      <c r="C785" s="454"/>
      <c r="D785" s="454"/>
      <c r="E785" s="454"/>
      <c r="F785" s="454"/>
    </row>
    <row r="786" spans="1:6" ht="15">
      <c r="A786" s="454"/>
      <c r="B786" s="455"/>
      <c r="C786" s="454"/>
      <c r="D786" s="454"/>
      <c r="E786" s="454"/>
      <c r="F786" s="454"/>
    </row>
    <row r="787" spans="1:6" ht="15">
      <c r="A787" s="454"/>
      <c r="B787" s="455"/>
      <c r="C787" s="454"/>
      <c r="D787" s="454"/>
      <c r="E787" s="454"/>
      <c r="F787" s="454"/>
    </row>
    <row r="788" spans="1:6" ht="15">
      <c r="A788" s="454"/>
      <c r="B788" s="455"/>
      <c r="C788" s="454"/>
      <c r="D788" s="454"/>
      <c r="E788" s="454"/>
      <c r="F788" s="454"/>
    </row>
    <row r="789" spans="1:6" ht="15">
      <c r="A789" s="454"/>
      <c r="B789" s="455"/>
      <c r="C789" s="454"/>
      <c r="D789" s="454"/>
      <c r="E789" s="454"/>
      <c r="F789" s="454"/>
    </row>
    <row r="790" spans="1:6" ht="15">
      <c r="A790" s="454"/>
      <c r="B790" s="455"/>
      <c r="C790" s="454"/>
      <c r="D790" s="454"/>
      <c r="E790" s="454"/>
      <c r="F790" s="454"/>
    </row>
    <row r="791" spans="1:6" ht="15">
      <c r="A791" s="454"/>
      <c r="B791" s="455"/>
      <c r="C791" s="454"/>
      <c r="D791" s="454"/>
      <c r="E791" s="454"/>
      <c r="F791" s="454"/>
    </row>
    <row r="792" spans="1:6" ht="15">
      <c r="A792" s="454"/>
      <c r="B792" s="455"/>
      <c r="C792" s="454"/>
      <c r="D792" s="454"/>
      <c r="E792" s="454"/>
      <c r="F792" s="454"/>
    </row>
    <row r="793" spans="1:6" ht="15">
      <c r="A793" s="454"/>
      <c r="B793" s="455"/>
      <c r="C793" s="454"/>
      <c r="D793" s="454"/>
      <c r="E793" s="454"/>
      <c r="F793" s="454"/>
    </row>
    <row r="794" spans="1:6" ht="15">
      <c r="A794" s="454"/>
      <c r="B794" s="455"/>
      <c r="C794" s="454"/>
      <c r="D794" s="454"/>
      <c r="E794" s="454"/>
      <c r="F794" s="454"/>
    </row>
    <row r="795" spans="1:6" ht="15">
      <c r="A795" s="454"/>
      <c r="B795" s="455"/>
      <c r="C795" s="454"/>
      <c r="D795" s="454"/>
      <c r="E795" s="454"/>
      <c r="F795" s="454"/>
    </row>
    <row r="796" spans="1:6" ht="15">
      <c r="A796" s="454"/>
      <c r="B796" s="455"/>
      <c r="C796" s="454"/>
      <c r="D796" s="454"/>
      <c r="E796" s="454"/>
      <c r="F796" s="454"/>
    </row>
    <row r="797" spans="1:6" ht="15">
      <c r="A797" s="454"/>
      <c r="B797" s="455"/>
      <c r="C797" s="454"/>
      <c r="D797" s="454"/>
      <c r="E797" s="454"/>
      <c r="F797" s="454"/>
    </row>
    <row r="798" spans="1:6" ht="15">
      <c r="A798" s="454"/>
      <c r="B798" s="455"/>
      <c r="C798" s="454"/>
      <c r="D798" s="454"/>
      <c r="E798" s="454"/>
      <c r="F798" s="454"/>
    </row>
    <row r="799" spans="1:6" ht="15">
      <c r="A799" s="454"/>
      <c r="B799" s="455"/>
      <c r="C799" s="454"/>
      <c r="D799" s="454"/>
      <c r="E799" s="454"/>
      <c r="F799" s="454"/>
    </row>
    <row r="800" spans="1:6" ht="15">
      <c r="A800" s="454"/>
      <c r="B800" s="455"/>
      <c r="C800" s="454"/>
      <c r="D800" s="454"/>
      <c r="E800" s="454"/>
      <c r="F800" s="454"/>
    </row>
    <row r="801" spans="1:6" ht="15">
      <c r="A801" s="454"/>
      <c r="B801" s="455"/>
      <c r="C801" s="454"/>
      <c r="D801" s="454"/>
      <c r="E801" s="454"/>
      <c r="F801" s="454"/>
    </row>
    <row r="802" spans="1:6" ht="15">
      <c r="A802" s="454"/>
      <c r="B802" s="455"/>
      <c r="C802" s="454"/>
      <c r="D802" s="454"/>
      <c r="E802" s="454"/>
      <c r="F802" s="454"/>
    </row>
    <row r="803" spans="1:6" ht="15">
      <c r="A803" s="454"/>
      <c r="B803" s="455"/>
      <c r="C803" s="454"/>
      <c r="D803" s="454"/>
      <c r="E803" s="454"/>
      <c r="F803" s="454"/>
    </row>
    <row r="804" spans="1:6" ht="15">
      <c r="A804" s="454"/>
      <c r="B804" s="455"/>
      <c r="C804" s="454"/>
      <c r="D804" s="454"/>
      <c r="E804" s="454"/>
      <c r="F804" s="454"/>
    </row>
    <row r="805" spans="1:6" ht="15">
      <c r="A805" s="454"/>
      <c r="B805" s="455"/>
      <c r="C805" s="454"/>
      <c r="D805" s="454"/>
      <c r="E805" s="454"/>
      <c r="F805" s="454"/>
    </row>
    <row r="806" spans="1:6" ht="15">
      <c r="A806" s="454"/>
      <c r="B806" s="455"/>
      <c r="C806" s="454"/>
      <c r="D806" s="454"/>
      <c r="E806" s="454"/>
      <c r="F806" s="454"/>
    </row>
    <row r="807" spans="1:6" ht="15">
      <c r="A807" s="454"/>
      <c r="B807" s="455"/>
      <c r="C807" s="454"/>
      <c r="D807" s="454"/>
      <c r="E807" s="454"/>
      <c r="F807" s="454"/>
    </row>
    <row r="808" spans="1:6" ht="15">
      <c r="A808" s="454"/>
      <c r="B808" s="455"/>
      <c r="C808" s="454"/>
      <c r="D808" s="454"/>
      <c r="E808" s="454"/>
      <c r="F808" s="454"/>
    </row>
    <row r="809" spans="1:6" ht="15">
      <c r="A809" s="454"/>
      <c r="B809" s="455"/>
      <c r="C809" s="454"/>
      <c r="D809" s="454"/>
      <c r="E809" s="454"/>
      <c r="F809" s="454"/>
    </row>
    <row r="810" spans="1:6" ht="15">
      <c r="A810" s="454"/>
      <c r="B810" s="455"/>
      <c r="C810" s="454"/>
      <c r="D810" s="454"/>
      <c r="E810" s="454"/>
      <c r="F810" s="454"/>
    </row>
    <row r="811" spans="1:6" ht="15">
      <c r="A811" s="454"/>
      <c r="B811" s="455"/>
      <c r="C811" s="454"/>
      <c r="D811" s="454"/>
      <c r="E811" s="454"/>
      <c r="F811" s="454"/>
    </row>
    <row r="812" spans="1:6" ht="15">
      <c r="A812" s="454"/>
      <c r="B812" s="455"/>
      <c r="C812" s="454"/>
      <c r="D812" s="454"/>
      <c r="E812" s="454"/>
      <c r="F812" s="454"/>
    </row>
    <row r="813" spans="1:6" ht="15">
      <c r="A813" s="454"/>
      <c r="B813" s="455"/>
      <c r="C813" s="454"/>
      <c r="D813" s="454"/>
      <c r="E813" s="454"/>
      <c r="F813" s="454"/>
    </row>
    <row r="814" spans="1:6" ht="15">
      <c r="A814" s="454"/>
      <c r="B814" s="455"/>
      <c r="C814" s="454"/>
      <c r="D814" s="454"/>
      <c r="E814" s="454"/>
      <c r="F814" s="454"/>
    </row>
    <row r="815" spans="1:6" ht="15">
      <c r="A815" s="454"/>
      <c r="B815" s="455"/>
      <c r="C815" s="454"/>
      <c r="D815" s="454"/>
      <c r="E815" s="454"/>
      <c r="F815" s="454"/>
    </row>
    <row r="816" spans="1:6" ht="15">
      <c r="A816" s="454"/>
      <c r="B816" s="455"/>
      <c r="C816" s="454"/>
      <c r="D816" s="454"/>
      <c r="E816" s="454"/>
      <c r="F816" s="454"/>
    </row>
    <row r="817" spans="1:6" ht="15">
      <c r="A817" s="454"/>
      <c r="B817" s="455"/>
      <c r="C817" s="454"/>
      <c r="D817" s="454"/>
      <c r="E817" s="454"/>
      <c r="F817" s="454"/>
    </row>
    <row r="818" spans="1:6" ht="15">
      <c r="A818" s="454"/>
      <c r="B818" s="455"/>
      <c r="C818" s="454"/>
      <c r="D818" s="454"/>
      <c r="E818" s="454"/>
      <c r="F818" s="454"/>
    </row>
    <row r="819" spans="1:6" ht="15">
      <c r="A819" s="454"/>
      <c r="B819" s="455"/>
      <c r="C819" s="454"/>
      <c r="D819" s="454"/>
      <c r="E819" s="454"/>
      <c r="F819" s="454"/>
    </row>
    <row r="820" spans="1:6" ht="15">
      <c r="A820" s="454"/>
      <c r="B820" s="455"/>
      <c r="C820" s="454"/>
      <c r="D820" s="454"/>
      <c r="E820" s="454"/>
      <c r="F820" s="454"/>
    </row>
    <row r="821" spans="1:6" ht="15">
      <c r="A821" s="454"/>
      <c r="B821" s="455"/>
      <c r="C821" s="454"/>
      <c r="D821" s="454"/>
      <c r="E821" s="454"/>
      <c r="F821" s="454"/>
    </row>
    <row r="822" spans="1:6" ht="15">
      <c r="A822" s="454"/>
      <c r="B822" s="455"/>
      <c r="C822" s="454"/>
      <c r="D822" s="454"/>
      <c r="E822" s="454"/>
      <c r="F822" s="454"/>
    </row>
    <row r="823" spans="1:6" ht="15">
      <c r="A823" s="454"/>
      <c r="B823" s="455"/>
      <c r="C823" s="454"/>
      <c r="D823" s="454"/>
      <c r="E823" s="454"/>
      <c r="F823" s="454"/>
    </row>
    <row r="824" spans="1:6" ht="15">
      <c r="A824" s="454"/>
      <c r="B824" s="455"/>
      <c r="C824" s="454"/>
      <c r="D824" s="454"/>
      <c r="E824" s="454"/>
      <c r="F824" s="454"/>
    </row>
    <row r="825" spans="1:6" ht="15">
      <c r="A825" s="454"/>
      <c r="B825" s="455"/>
      <c r="C825" s="454"/>
      <c r="D825" s="454"/>
      <c r="E825" s="454"/>
      <c r="F825" s="454"/>
    </row>
    <row r="826" spans="1:6" ht="15">
      <c r="A826" s="454"/>
      <c r="B826" s="455"/>
      <c r="C826" s="454"/>
      <c r="D826" s="454"/>
      <c r="E826" s="454"/>
      <c r="F826" s="454"/>
    </row>
    <row r="827" spans="1:6" ht="15">
      <c r="A827" s="454"/>
      <c r="B827" s="455"/>
      <c r="C827" s="454"/>
      <c r="D827" s="454"/>
      <c r="E827" s="454"/>
      <c r="F827" s="454"/>
    </row>
    <row r="828" spans="1:6" ht="15">
      <c r="A828" s="454"/>
      <c r="B828" s="455"/>
      <c r="C828" s="454"/>
      <c r="D828" s="454"/>
      <c r="E828" s="454"/>
      <c r="F828" s="454"/>
    </row>
    <row r="829" spans="1:6" ht="15">
      <c r="A829" s="454"/>
      <c r="B829" s="455"/>
      <c r="C829" s="454"/>
      <c r="D829" s="454"/>
      <c r="E829" s="454"/>
      <c r="F829" s="454"/>
    </row>
    <row r="830" spans="1:6" ht="15">
      <c r="A830" s="454"/>
      <c r="B830" s="455"/>
      <c r="C830" s="454"/>
      <c r="D830" s="454"/>
      <c r="E830" s="454"/>
      <c r="F830" s="454"/>
    </row>
    <row r="831" spans="1:6" ht="15">
      <c r="A831" s="454"/>
      <c r="B831" s="455"/>
      <c r="C831" s="454"/>
      <c r="D831" s="454"/>
      <c r="E831" s="454"/>
      <c r="F831" s="454"/>
    </row>
    <row r="832" spans="1:6" ht="15">
      <c r="A832" s="454"/>
      <c r="B832" s="455"/>
      <c r="C832" s="454"/>
      <c r="D832" s="454"/>
      <c r="E832" s="454"/>
      <c r="F832" s="454"/>
    </row>
    <row r="833" spans="1:6" ht="15">
      <c r="A833" s="454"/>
      <c r="B833" s="455"/>
      <c r="C833" s="454"/>
      <c r="D833" s="454"/>
      <c r="E833" s="454"/>
      <c r="F833" s="454"/>
    </row>
    <row r="834" spans="1:6" ht="15">
      <c r="A834" s="454"/>
      <c r="B834" s="455"/>
      <c r="C834" s="454"/>
      <c r="D834" s="454"/>
      <c r="E834" s="454"/>
      <c r="F834" s="454"/>
    </row>
    <row r="835" spans="1:6" ht="15">
      <c r="A835" s="454"/>
      <c r="B835" s="455"/>
      <c r="C835" s="454"/>
      <c r="D835" s="454"/>
      <c r="E835" s="454"/>
      <c r="F835" s="454"/>
    </row>
    <row r="836" spans="1:6" ht="15">
      <c r="A836" s="454"/>
      <c r="B836" s="455"/>
      <c r="C836" s="454"/>
      <c r="D836" s="454"/>
      <c r="E836" s="454"/>
      <c r="F836" s="454"/>
    </row>
    <row r="837" spans="1:6" ht="15">
      <c r="A837" s="454"/>
      <c r="B837" s="455"/>
      <c r="C837" s="454"/>
      <c r="D837" s="454"/>
      <c r="E837" s="454"/>
      <c r="F837" s="454"/>
    </row>
    <row r="838" spans="1:6" ht="15">
      <c r="A838" s="454"/>
      <c r="B838" s="455"/>
      <c r="C838" s="454"/>
      <c r="D838" s="454"/>
      <c r="E838" s="454"/>
      <c r="F838" s="454"/>
    </row>
    <row r="839" spans="1:6" ht="15">
      <c r="A839" s="454"/>
      <c r="B839" s="455"/>
      <c r="C839" s="454"/>
      <c r="D839" s="454"/>
      <c r="E839" s="454"/>
      <c r="F839" s="454"/>
    </row>
    <row r="840" spans="1:6" ht="15">
      <c r="A840" s="454"/>
      <c r="B840" s="455"/>
      <c r="C840" s="454"/>
      <c r="D840" s="454"/>
      <c r="E840" s="454"/>
      <c r="F840" s="454"/>
    </row>
    <row r="841" spans="1:6" ht="15">
      <c r="A841" s="454"/>
      <c r="B841" s="455"/>
      <c r="C841" s="454"/>
      <c r="D841" s="454"/>
      <c r="E841" s="454"/>
      <c r="F841" s="454"/>
    </row>
    <row r="842" spans="1:6" ht="15">
      <c r="A842" s="454"/>
      <c r="B842" s="455"/>
      <c r="C842" s="454"/>
      <c r="D842" s="454"/>
      <c r="E842" s="454"/>
      <c r="F842" s="454"/>
    </row>
    <row r="843" spans="1:6" ht="15">
      <c r="A843" s="454"/>
      <c r="B843" s="455"/>
      <c r="C843" s="454"/>
      <c r="D843" s="454"/>
      <c r="E843" s="454"/>
      <c r="F843" s="454"/>
    </row>
    <row r="844" spans="1:6" ht="15">
      <c r="A844" s="454"/>
      <c r="B844" s="455"/>
      <c r="C844" s="454"/>
      <c r="D844" s="454"/>
      <c r="E844" s="454"/>
      <c r="F844" s="454"/>
    </row>
    <row r="845" spans="1:6" ht="15">
      <c r="A845" s="454"/>
      <c r="B845" s="455"/>
      <c r="C845" s="454"/>
      <c r="D845" s="454"/>
      <c r="E845" s="454"/>
      <c r="F845" s="454"/>
    </row>
    <row r="846" spans="1:6" ht="15">
      <c r="A846" s="454"/>
      <c r="B846" s="455"/>
      <c r="C846" s="454"/>
      <c r="D846" s="454"/>
      <c r="E846" s="454"/>
      <c r="F846" s="454"/>
    </row>
    <row r="847" spans="1:6" ht="15">
      <c r="A847" s="454"/>
      <c r="B847" s="455"/>
      <c r="C847" s="454"/>
      <c r="D847" s="454"/>
      <c r="E847" s="454"/>
      <c r="F847" s="454"/>
    </row>
    <row r="848" spans="1:6" ht="15">
      <c r="A848" s="454"/>
      <c r="B848" s="455"/>
      <c r="C848" s="454"/>
      <c r="D848" s="454"/>
      <c r="E848" s="454"/>
      <c r="F848" s="454"/>
    </row>
    <row r="849" spans="1:6" ht="15">
      <c r="A849" s="454"/>
      <c r="B849" s="455"/>
      <c r="C849" s="454"/>
      <c r="D849" s="454"/>
      <c r="E849" s="454"/>
      <c r="F849" s="454"/>
    </row>
    <row r="850" spans="1:6" ht="15">
      <c r="A850" s="454"/>
      <c r="B850" s="455"/>
      <c r="C850" s="454"/>
      <c r="D850" s="454"/>
      <c r="E850" s="454"/>
      <c r="F850" s="454"/>
    </row>
    <row r="851" spans="1:6" ht="15">
      <c r="A851" s="454"/>
      <c r="B851" s="455"/>
      <c r="C851" s="454"/>
      <c r="D851" s="454"/>
      <c r="E851" s="454"/>
      <c r="F851" s="454"/>
    </row>
    <row r="852" spans="1:6" ht="15">
      <c r="A852" s="454"/>
      <c r="B852" s="455"/>
      <c r="C852" s="454"/>
      <c r="D852" s="454"/>
      <c r="E852" s="454"/>
      <c r="F852" s="454"/>
    </row>
    <row r="853" spans="1:6" ht="15">
      <c r="A853" s="454"/>
      <c r="B853" s="455"/>
      <c r="C853" s="454"/>
      <c r="D853" s="454"/>
      <c r="E853" s="454"/>
      <c r="F853" s="454"/>
    </row>
    <row r="854" spans="1:6" ht="15">
      <c r="A854" s="454"/>
      <c r="B854" s="455"/>
      <c r="C854" s="454"/>
      <c r="D854" s="454"/>
      <c r="E854" s="454"/>
      <c r="F854" s="454"/>
    </row>
    <row r="855" spans="1:6" ht="15">
      <c r="A855" s="454"/>
      <c r="B855" s="455"/>
      <c r="C855" s="454"/>
      <c r="D855" s="454"/>
      <c r="E855" s="454"/>
      <c r="F855" s="454"/>
    </row>
    <row r="856" spans="1:6" ht="15">
      <c r="A856" s="454"/>
      <c r="B856" s="455"/>
      <c r="C856" s="454"/>
      <c r="D856" s="454"/>
      <c r="E856" s="454"/>
      <c r="F856" s="454"/>
    </row>
    <row r="857" spans="1:6" ht="15">
      <c r="A857" s="454"/>
      <c r="B857" s="455"/>
      <c r="C857" s="454"/>
      <c r="D857" s="454"/>
      <c r="E857" s="454"/>
      <c r="F857" s="454"/>
    </row>
    <row r="858" spans="1:6" ht="15">
      <c r="A858" s="454"/>
      <c r="B858" s="455"/>
      <c r="C858" s="454"/>
      <c r="D858" s="454"/>
      <c r="E858" s="454"/>
      <c r="F858" s="454"/>
    </row>
    <row r="859" spans="1:6" ht="15">
      <c r="A859" s="454"/>
      <c r="B859" s="455"/>
      <c r="C859" s="454"/>
      <c r="D859" s="454"/>
      <c r="E859" s="454"/>
      <c r="F859" s="454"/>
    </row>
    <row r="860" spans="1:6" ht="15">
      <c r="A860" s="454"/>
      <c r="B860" s="455"/>
      <c r="C860" s="454"/>
      <c r="D860" s="454"/>
      <c r="E860" s="454"/>
      <c r="F860" s="454"/>
    </row>
    <row r="861" spans="1:6" ht="15">
      <c r="A861" s="454"/>
      <c r="B861" s="455"/>
      <c r="C861" s="454"/>
      <c r="D861" s="454"/>
      <c r="E861" s="454"/>
      <c r="F861" s="454"/>
    </row>
    <row r="862" spans="1:6" ht="15">
      <c r="A862" s="454"/>
      <c r="B862" s="455"/>
      <c r="C862" s="454"/>
      <c r="D862" s="454"/>
      <c r="E862" s="454"/>
      <c r="F862" s="454"/>
    </row>
    <row r="863" spans="1:6" ht="15">
      <c r="A863" s="454"/>
      <c r="B863" s="455"/>
      <c r="C863" s="454"/>
      <c r="D863" s="454"/>
      <c r="E863" s="454"/>
      <c r="F863" s="454"/>
    </row>
    <row r="864" spans="1:6" ht="15">
      <c r="A864" s="454"/>
      <c r="B864" s="455"/>
      <c r="C864" s="454"/>
      <c r="D864" s="454"/>
      <c r="E864" s="454"/>
      <c r="F864" s="454"/>
    </row>
    <row r="865" spans="1:6" ht="15">
      <c r="A865" s="454"/>
      <c r="B865" s="455"/>
      <c r="C865" s="454"/>
      <c r="D865" s="454"/>
      <c r="E865" s="454"/>
      <c r="F865" s="454"/>
    </row>
    <row r="866" spans="1:6" ht="15">
      <c r="A866" s="454"/>
      <c r="B866" s="455"/>
      <c r="C866" s="454"/>
      <c r="D866" s="454"/>
      <c r="E866" s="454"/>
      <c r="F866" s="454"/>
    </row>
    <row r="867" spans="1:6" ht="15">
      <c r="A867" s="454"/>
      <c r="B867" s="455"/>
      <c r="C867" s="454"/>
      <c r="D867" s="454"/>
      <c r="E867" s="454"/>
      <c r="F867" s="454"/>
    </row>
    <row r="868" spans="1:6" ht="15">
      <c r="A868" s="454"/>
      <c r="B868" s="455"/>
      <c r="C868" s="454"/>
      <c r="D868" s="454"/>
      <c r="E868" s="454"/>
      <c r="F868" s="454"/>
    </row>
    <row r="869" spans="1:6" ht="15">
      <c r="A869" s="454"/>
      <c r="B869" s="455"/>
      <c r="C869" s="454"/>
      <c r="D869" s="454"/>
      <c r="E869" s="454"/>
      <c r="F869" s="454"/>
    </row>
    <row r="870" spans="1:6" ht="15">
      <c r="A870" s="454"/>
      <c r="B870" s="455"/>
      <c r="C870" s="454"/>
      <c r="D870" s="454"/>
      <c r="E870" s="454"/>
      <c r="F870" s="454"/>
    </row>
    <row r="871" spans="1:6" ht="15">
      <c r="A871" s="454"/>
      <c r="B871" s="455"/>
      <c r="C871" s="454"/>
      <c r="D871" s="454"/>
      <c r="E871" s="454"/>
      <c r="F871" s="454"/>
    </row>
    <row r="872" spans="1:6" ht="15">
      <c r="A872" s="454"/>
      <c r="B872" s="455"/>
      <c r="C872" s="454"/>
      <c r="D872" s="454"/>
      <c r="E872" s="454"/>
      <c r="F872" s="454"/>
    </row>
    <row r="873" spans="1:6" ht="15">
      <c r="A873" s="454"/>
      <c r="B873" s="455"/>
      <c r="C873" s="454"/>
      <c r="D873" s="454"/>
      <c r="E873" s="454"/>
      <c r="F873" s="454"/>
    </row>
    <row r="874" spans="1:6" ht="15">
      <c r="A874" s="454"/>
      <c r="B874" s="455"/>
      <c r="C874" s="454"/>
      <c r="D874" s="454"/>
      <c r="E874" s="454"/>
      <c r="F874" s="454"/>
    </row>
    <row r="875" spans="1:6" ht="15">
      <c r="A875" s="454"/>
      <c r="B875" s="455"/>
      <c r="C875" s="454"/>
      <c r="D875" s="454"/>
      <c r="E875" s="454"/>
      <c r="F875" s="454"/>
    </row>
    <row r="876" spans="1:6" ht="15">
      <c r="A876" s="454"/>
      <c r="B876" s="455"/>
      <c r="C876" s="454"/>
      <c r="D876" s="454"/>
      <c r="E876" s="454"/>
      <c r="F876" s="454"/>
    </row>
    <row r="877" spans="1:6" ht="15">
      <c r="A877" s="454"/>
      <c r="B877" s="455"/>
      <c r="C877" s="454"/>
      <c r="D877" s="454"/>
      <c r="E877" s="454"/>
      <c r="F877" s="454"/>
    </row>
    <row r="878" spans="1:6" ht="15">
      <c r="A878" s="454"/>
      <c r="B878" s="455"/>
      <c r="C878" s="454"/>
      <c r="D878" s="454"/>
      <c r="E878" s="454"/>
      <c r="F878" s="454"/>
    </row>
    <row r="879" spans="1:6" ht="15">
      <c r="A879" s="454"/>
      <c r="B879" s="455"/>
      <c r="C879" s="454"/>
      <c r="D879" s="454"/>
      <c r="E879" s="454"/>
      <c r="F879" s="454"/>
    </row>
    <row r="880" spans="1:6" ht="15">
      <c r="A880" s="454"/>
      <c r="B880" s="455"/>
      <c r="C880" s="454"/>
      <c r="D880" s="454"/>
      <c r="E880" s="454"/>
      <c r="F880" s="454"/>
    </row>
    <row r="881" spans="1:6" ht="15">
      <c r="A881" s="454"/>
      <c r="B881" s="455"/>
      <c r="C881" s="454"/>
      <c r="D881" s="454"/>
      <c r="E881" s="454"/>
      <c r="F881" s="454"/>
    </row>
    <row r="882" spans="1:6" ht="15">
      <c r="A882" s="454"/>
      <c r="B882" s="455"/>
      <c r="C882" s="454"/>
      <c r="D882" s="454"/>
      <c r="E882" s="454"/>
      <c r="F882" s="454"/>
    </row>
    <row r="883" spans="1:6" ht="15">
      <c r="A883" s="454"/>
      <c r="B883" s="455"/>
      <c r="C883" s="454"/>
      <c r="D883" s="454"/>
      <c r="E883" s="454"/>
      <c r="F883" s="454"/>
    </row>
    <row r="884" spans="1:6" ht="15">
      <c r="A884" s="454"/>
      <c r="B884" s="455"/>
      <c r="C884" s="454"/>
      <c r="D884" s="454"/>
      <c r="E884" s="454"/>
      <c r="F884" s="454"/>
    </row>
    <row r="885" spans="1:6" ht="15">
      <c r="A885" s="454"/>
      <c r="B885" s="455"/>
      <c r="C885" s="454"/>
      <c r="D885" s="454"/>
      <c r="E885" s="454"/>
      <c r="F885" s="454"/>
    </row>
    <row r="886" spans="1:6" ht="15">
      <c r="A886" s="454"/>
      <c r="B886" s="455"/>
      <c r="C886" s="454"/>
      <c r="D886" s="454"/>
      <c r="E886" s="454"/>
      <c r="F886" s="454"/>
    </row>
    <row r="887" spans="1:6" ht="15">
      <c r="A887" s="454"/>
      <c r="B887" s="455"/>
      <c r="C887" s="454"/>
      <c r="D887" s="454"/>
      <c r="E887" s="454"/>
      <c r="F887" s="454"/>
    </row>
    <row r="888" spans="1:6" ht="15">
      <c r="A888" s="454"/>
      <c r="B888" s="455"/>
      <c r="C888" s="454"/>
      <c r="D888" s="454"/>
      <c r="E888" s="454"/>
      <c r="F888" s="454"/>
    </row>
    <row r="889" spans="1:6" ht="15">
      <c r="A889" s="454"/>
      <c r="B889" s="455"/>
      <c r="C889" s="454"/>
      <c r="D889" s="454"/>
      <c r="E889" s="454"/>
      <c r="F889" s="454"/>
    </row>
    <row r="890" spans="1:6" ht="15">
      <c r="A890" s="454"/>
      <c r="B890" s="455"/>
      <c r="C890" s="454"/>
      <c r="D890" s="454"/>
      <c r="E890" s="454"/>
      <c r="F890" s="454"/>
    </row>
    <row r="891" spans="1:6" ht="15">
      <c r="A891" s="454"/>
      <c r="B891" s="455"/>
      <c r="C891" s="454"/>
      <c r="D891" s="454"/>
      <c r="E891" s="454"/>
      <c r="F891" s="454"/>
    </row>
  </sheetData>
  <sheetProtection/>
  <mergeCells count="33">
    <mergeCell ref="B34:F34"/>
    <mergeCell ref="A61:H61"/>
    <mergeCell ref="B62:F62"/>
    <mergeCell ref="B63:F63"/>
    <mergeCell ref="B128:F128"/>
    <mergeCell ref="B129:F129"/>
    <mergeCell ref="B64:F64"/>
    <mergeCell ref="B127:F127"/>
    <mergeCell ref="A1:G1"/>
    <mergeCell ref="A2:G2"/>
    <mergeCell ref="A3:G3"/>
    <mergeCell ref="A30:H30"/>
    <mergeCell ref="B31:F31"/>
    <mergeCell ref="B32:F32"/>
    <mergeCell ref="B33:F33"/>
    <mergeCell ref="A156:H156"/>
    <mergeCell ref="B65:F65"/>
    <mergeCell ref="A91:H91"/>
    <mergeCell ref="B92:F92"/>
    <mergeCell ref="B93:F93"/>
    <mergeCell ref="B94:F94"/>
    <mergeCell ref="B95:F95"/>
    <mergeCell ref="A125:H125"/>
    <mergeCell ref="B126:F126"/>
    <mergeCell ref="B190:F190"/>
    <mergeCell ref="B191:F191"/>
    <mergeCell ref="B192:F192"/>
    <mergeCell ref="B157:F157"/>
    <mergeCell ref="B158:F158"/>
    <mergeCell ref="B159:F159"/>
    <mergeCell ref="B160:F160"/>
    <mergeCell ref="A188:H188"/>
    <mergeCell ref="B189:F18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</sheetPr>
  <dimension ref="A1:I912"/>
  <sheetViews>
    <sheetView zoomScalePageLayoutView="0" workbookViewId="0" topLeftCell="A49">
      <selection activeCell="L29" sqref="L29"/>
    </sheetView>
  </sheetViews>
  <sheetFormatPr defaultColWidth="9.140625" defaultRowHeight="15"/>
  <cols>
    <col min="1" max="1" width="4.421875" style="8" customWidth="1"/>
    <col min="2" max="2" width="6.140625" style="10" customWidth="1"/>
    <col min="3" max="3" width="5.8515625" style="8" customWidth="1"/>
    <col min="4" max="4" width="15.57421875" style="8" customWidth="1"/>
    <col min="5" max="5" width="9.140625" style="8" customWidth="1"/>
    <col min="6" max="6" width="8.8515625" style="8" customWidth="1"/>
    <col min="7" max="7" width="28.28125" style="8" customWidth="1"/>
    <col min="8" max="16384" width="9.140625" style="8" customWidth="1"/>
  </cols>
  <sheetData>
    <row r="1" spans="1:9" ht="37.5" customHeight="1">
      <c r="A1" s="650" t="s">
        <v>255</v>
      </c>
      <c r="B1" s="650"/>
      <c r="C1" s="650"/>
      <c r="D1" s="650"/>
      <c r="E1" s="650"/>
      <c r="F1" s="650"/>
      <c r="G1" s="650"/>
      <c r="H1" s="650"/>
      <c r="I1" s="650"/>
    </row>
    <row r="2" spans="1:5" ht="21">
      <c r="A2" s="439" t="s">
        <v>230</v>
      </c>
      <c r="B2" s="440"/>
      <c r="C2" s="426"/>
      <c r="D2" s="425"/>
      <c r="E2" s="425"/>
    </row>
    <row r="3" spans="1:5" ht="21">
      <c r="A3" s="439" t="s">
        <v>231</v>
      </c>
      <c r="B3" s="169"/>
      <c r="C3" s="425"/>
      <c r="D3" s="425"/>
      <c r="E3" s="425"/>
    </row>
    <row r="4" spans="1:6" ht="15">
      <c r="A4" s="458"/>
      <c r="B4" s="450"/>
      <c r="C4" s="450"/>
      <c r="D4" s="450"/>
      <c r="E4" s="450"/>
      <c r="F4" s="450"/>
    </row>
    <row r="5" spans="1:8" ht="18.75" customHeight="1" thickBot="1">
      <c r="A5" s="670" t="s">
        <v>256</v>
      </c>
      <c r="B5" s="670"/>
      <c r="C5" s="670"/>
      <c r="D5" s="670"/>
      <c r="E5" s="670"/>
      <c r="F5" s="670"/>
      <c r="G5" s="670"/>
      <c r="H5" s="670"/>
    </row>
    <row r="6" spans="1:8" ht="15.75" thickBot="1">
      <c r="A6" s="471" t="s">
        <v>242</v>
      </c>
      <c r="B6" s="472" t="s">
        <v>243</v>
      </c>
      <c r="C6" s="472" t="s">
        <v>244</v>
      </c>
      <c r="D6" s="472" t="s">
        <v>245</v>
      </c>
      <c r="E6" s="472" t="s">
        <v>246</v>
      </c>
      <c r="F6" s="473" t="s">
        <v>247</v>
      </c>
      <c r="G6" s="472" t="s">
        <v>6</v>
      </c>
      <c r="H6" s="474" t="s">
        <v>248</v>
      </c>
    </row>
    <row r="7" spans="1:8" ht="15.75" thickTop="1">
      <c r="A7" s="475">
        <v>1</v>
      </c>
      <c r="B7" s="470"/>
      <c r="C7" s="470"/>
      <c r="D7" s="470"/>
      <c r="E7" s="470"/>
      <c r="F7" s="470"/>
      <c r="G7" s="470"/>
      <c r="H7" s="476"/>
    </row>
    <row r="8" spans="1:8" ht="15">
      <c r="A8" s="477">
        <v>2</v>
      </c>
      <c r="B8" s="469"/>
      <c r="C8" s="469"/>
      <c r="D8" s="469"/>
      <c r="E8" s="469"/>
      <c r="F8" s="469"/>
      <c r="G8" s="469"/>
      <c r="H8" s="478"/>
    </row>
    <row r="9" spans="1:8" ht="15">
      <c r="A9" s="477">
        <v>3</v>
      </c>
      <c r="B9" s="469"/>
      <c r="C9" s="469"/>
      <c r="D9" s="469"/>
      <c r="E9" s="469"/>
      <c r="F9" s="469"/>
      <c r="G9" s="469"/>
      <c r="H9" s="478"/>
    </row>
    <row r="10" spans="1:8" ht="15">
      <c r="A10" s="477">
        <v>4</v>
      </c>
      <c r="B10" s="469"/>
      <c r="C10" s="469"/>
      <c r="D10" s="469"/>
      <c r="E10" s="469"/>
      <c r="F10" s="469"/>
      <c r="G10" s="469"/>
      <c r="H10" s="478"/>
    </row>
    <row r="11" spans="1:8" ht="15">
      <c r="A11" s="477">
        <v>5</v>
      </c>
      <c r="B11" s="469"/>
      <c r="C11" s="469"/>
      <c r="D11" s="469"/>
      <c r="E11" s="469"/>
      <c r="F11" s="469"/>
      <c r="G11" s="469"/>
      <c r="H11" s="478"/>
    </row>
    <row r="12" spans="1:8" ht="15">
      <c r="A12" s="477">
        <v>6</v>
      </c>
      <c r="B12" s="469"/>
      <c r="C12" s="469"/>
      <c r="D12" s="469"/>
      <c r="E12" s="469"/>
      <c r="F12" s="469"/>
      <c r="G12" s="469"/>
      <c r="H12" s="478"/>
    </row>
    <row r="13" spans="1:8" ht="15">
      <c r="A13" s="477">
        <v>7</v>
      </c>
      <c r="B13" s="469"/>
      <c r="C13" s="469"/>
      <c r="D13" s="469"/>
      <c r="E13" s="469"/>
      <c r="F13" s="469"/>
      <c r="G13" s="469"/>
      <c r="H13" s="478"/>
    </row>
    <row r="14" spans="1:8" ht="15">
      <c r="A14" s="477">
        <v>8</v>
      </c>
      <c r="B14" s="469"/>
      <c r="C14" s="469"/>
      <c r="D14" s="469"/>
      <c r="E14" s="469"/>
      <c r="F14" s="469"/>
      <c r="G14" s="469"/>
      <c r="H14" s="478"/>
    </row>
    <row r="15" spans="1:8" ht="15">
      <c r="A15" s="477">
        <v>9</v>
      </c>
      <c r="B15" s="469"/>
      <c r="C15" s="469"/>
      <c r="D15" s="469"/>
      <c r="E15" s="469"/>
      <c r="F15" s="469"/>
      <c r="G15" s="469"/>
      <c r="H15" s="478"/>
    </row>
    <row r="16" spans="1:8" ht="15">
      <c r="A16" s="477">
        <v>10</v>
      </c>
      <c r="B16" s="469"/>
      <c r="C16" s="469"/>
      <c r="D16" s="469"/>
      <c r="E16" s="469"/>
      <c r="F16" s="469"/>
      <c r="G16" s="469"/>
      <c r="H16" s="478"/>
    </row>
    <row r="17" spans="1:8" ht="15">
      <c r="A17" s="477">
        <v>11</v>
      </c>
      <c r="B17" s="469"/>
      <c r="C17" s="469"/>
      <c r="D17" s="469"/>
      <c r="E17" s="469"/>
      <c r="F17" s="469"/>
      <c r="G17" s="469"/>
      <c r="H17" s="478"/>
    </row>
    <row r="18" spans="1:8" ht="15">
      <c r="A18" s="477">
        <v>12</v>
      </c>
      <c r="B18" s="469"/>
      <c r="C18" s="469"/>
      <c r="D18" s="469"/>
      <c r="E18" s="469"/>
      <c r="F18" s="469"/>
      <c r="G18" s="469"/>
      <c r="H18" s="478"/>
    </row>
    <row r="19" spans="1:8" ht="15">
      <c r="A19" s="477">
        <v>13</v>
      </c>
      <c r="B19" s="469"/>
      <c r="C19" s="469"/>
      <c r="D19" s="469"/>
      <c r="E19" s="469"/>
      <c r="F19" s="469"/>
      <c r="G19" s="469"/>
      <c r="H19" s="478"/>
    </row>
    <row r="20" spans="1:8" ht="15">
      <c r="A20" s="477">
        <v>14</v>
      </c>
      <c r="B20" s="469"/>
      <c r="C20" s="469"/>
      <c r="D20" s="469"/>
      <c r="E20" s="469"/>
      <c r="F20" s="469"/>
      <c r="G20" s="469"/>
      <c r="H20" s="478"/>
    </row>
    <row r="21" spans="1:8" ht="15">
      <c r="A21" s="477">
        <v>15</v>
      </c>
      <c r="B21" s="469"/>
      <c r="C21" s="469"/>
      <c r="D21" s="469"/>
      <c r="E21" s="469"/>
      <c r="F21" s="469"/>
      <c r="G21" s="469"/>
      <c r="H21" s="478"/>
    </row>
    <row r="22" spans="1:8" ht="15">
      <c r="A22" s="477">
        <v>16</v>
      </c>
      <c r="B22" s="469"/>
      <c r="C22" s="469"/>
      <c r="D22" s="469"/>
      <c r="E22" s="469"/>
      <c r="F22" s="469"/>
      <c r="G22" s="469"/>
      <c r="H22" s="478"/>
    </row>
    <row r="23" spans="1:8" ht="15">
      <c r="A23" s="477">
        <v>17</v>
      </c>
      <c r="B23" s="469"/>
      <c r="C23" s="469"/>
      <c r="D23" s="469"/>
      <c r="E23" s="469"/>
      <c r="F23" s="469"/>
      <c r="G23" s="469"/>
      <c r="H23" s="478"/>
    </row>
    <row r="24" spans="1:8" ht="15">
      <c r="A24" s="477">
        <v>18</v>
      </c>
      <c r="B24" s="469"/>
      <c r="C24" s="469"/>
      <c r="D24" s="469"/>
      <c r="E24" s="469"/>
      <c r="F24" s="469"/>
      <c r="G24" s="469"/>
      <c r="H24" s="478"/>
    </row>
    <row r="25" spans="1:8" ht="15">
      <c r="A25" s="477">
        <v>19</v>
      </c>
      <c r="B25" s="469"/>
      <c r="C25" s="469"/>
      <c r="D25" s="469"/>
      <c r="E25" s="469"/>
      <c r="F25" s="469"/>
      <c r="G25" s="469"/>
      <c r="H25" s="478"/>
    </row>
    <row r="26" spans="1:8" ht="15">
      <c r="A26" s="477">
        <v>20</v>
      </c>
      <c r="B26" s="469"/>
      <c r="C26" s="469"/>
      <c r="D26" s="469"/>
      <c r="E26" s="469"/>
      <c r="F26" s="469"/>
      <c r="G26" s="469"/>
      <c r="H26" s="478"/>
    </row>
    <row r="27" spans="1:8" ht="15">
      <c r="A27" s="477">
        <v>21</v>
      </c>
      <c r="B27" s="469"/>
      <c r="C27" s="469"/>
      <c r="D27" s="469"/>
      <c r="E27" s="469"/>
      <c r="F27" s="469"/>
      <c r="G27" s="469"/>
      <c r="H27" s="478"/>
    </row>
    <row r="28" spans="1:8" ht="15">
      <c r="A28" s="477">
        <v>22</v>
      </c>
      <c r="B28" s="469"/>
      <c r="C28" s="469"/>
      <c r="D28" s="469"/>
      <c r="E28" s="469"/>
      <c r="F28" s="469"/>
      <c r="G28" s="469"/>
      <c r="H28" s="478"/>
    </row>
    <row r="29" spans="1:8" ht="15">
      <c r="A29" s="477">
        <v>23</v>
      </c>
      <c r="B29" s="469"/>
      <c r="C29" s="469"/>
      <c r="D29" s="469"/>
      <c r="E29" s="469"/>
      <c r="F29" s="469"/>
      <c r="G29" s="469"/>
      <c r="H29" s="478"/>
    </row>
    <row r="30" spans="1:8" ht="15">
      <c r="A30" s="477">
        <v>24</v>
      </c>
      <c r="B30" s="469"/>
      <c r="C30" s="469"/>
      <c r="D30" s="469"/>
      <c r="E30" s="469"/>
      <c r="F30" s="469"/>
      <c r="G30" s="469"/>
      <c r="H30" s="478"/>
    </row>
    <row r="31" spans="1:8" ht="15.75" thickBot="1">
      <c r="A31" s="479">
        <v>25</v>
      </c>
      <c r="B31" s="480"/>
      <c r="C31" s="480"/>
      <c r="D31" s="480"/>
      <c r="E31" s="480"/>
      <c r="F31" s="480"/>
      <c r="G31" s="480"/>
      <c r="H31" s="481"/>
    </row>
    <row r="32" spans="2:8" ht="15.75" customHeight="1">
      <c r="B32" s="8"/>
      <c r="H32" s="452"/>
    </row>
    <row r="33" spans="1:8" ht="19.5" thickBot="1">
      <c r="A33" s="663" t="s">
        <v>249</v>
      </c>
      <c r="B33" s="663"/>
      <c r="C33" s="663"/>
      <c r="D33" s="663"/>
      <c r="E33" s="663"/>
      <c r="F33" s="663"/>
      <c r="G33" s="663"/>
      <c r="H33" s="663"/>
    </row>
    <row r="34" spans="1:8" ht="19.5" thickBot="1">
      <c r="A34" s="494"/>
      <c r="B34" s="660" t="s">
        <v>239</v>
      </c>
      <c r="C34" s="661"/>
      <c r="D34" s="661"/>
      <c r="E34" s="661"/>
      <c r="F34" s="662"/>
      <c r="G34" s="495" t="s">
        <v>257</v>
      </c>
      <c r="H34" s="496" t="s">
        <v>228</v>
      </c>
    </row>
    <row r="35" spans="1:8" ht="15">
      <c r="A35" s="489">
        <v>1</v>
      </c>
      <c r="B35" s="664"/>
      <c r="C35" s="665"/>
      <c r="D35" s="665"/>
      <c r="E35" s="665"/>
      <c r="F35" s="666"/>
      <c r="G35" s="487"/>
      <c r="H35" s="488"/>
    </row>
    <row r="36" spans="1:8" ht="15">
      <c r="A36" s="482">
        <v>2</v>
      </c>
      <c r="B36" s="652"/>
      <c r="C36" s="653"/>
      <c r="D36" s="653"/>
      <c r="E36" s="653"/>
      <c r="F36" s="654"/>
      <c r="G36" s="463"/>
      <c r="H36" s="483"/>
    </row>
    <row r="37" spans="1:8" ht="15">
      <c r="A37" s="482">
        <v>3</v>
      </c>
      <c r="B37" s="652"/>
      <c r="C37" s="653"/>
      <c r="D37" s="653"/>
      <c r="E37" s="653"/>
      <c r="F37" s="654"/>
      <c r="G37" s="463"/>
      <c r="H37" s="483"/>
    </row>
    <row r="38" spans="1:8" ht="15.75" thickBot="1">
      <c r="A38" s="484">
        <v>4</v>
      </c>
      <c r="B38" s="667"/>
      <c r="C38" s="668"/>
      <c r="D38" s="668"/>
      <c r="E38" s="668"/>
      <c r="F38" s="669"/>
      <c r="G38" s="485"/>
      <c r="H38" s="486"/>
    </row>
    <row r="39" spans="1:8" ht="15">
      <c r="A39" s="490"/>
      <c r="B39" s="491"/>
      <c r="C39" s="491"/>
      <c r="D39" s="491"/>
      <c r="E39" s="491"/>
      <c r="F39" s="492"/>
      <c r="G39" s="490"/>
      <c r="H39" s="493"/>
    </row>
    <row r="40" spans="1:8" ht="18.75" customHeight="1" thickBot="1">
      <c r="A40" s="670" t="s">
        <v>258</v>
      </c>
      <c r="B40" s="670"/>
      <c r="C40" s="670"/>
      <c r="D40" s="670"/>
      <c r="E40" s="670"/>
      <c r="F40" s="670"/>
      <c r="G40" s="670"/>
      <c r="H40" s="670"/>
    </row>
    <row r="41" spans="1:8" ht="15.75" thickBot="1">
      <c r="A41" s="471" t="s">
        <v>242</v>
      </c>
      <c r="B41" s="472" t="s">
        <v>243</v>
      </c>
      <c r="C41" s="472" t="s">
        <v>244</v>
      </c>
      <c r="D41" s="472" t="s">
        <v>245</v>
      </c>
      <c r="E41" s="472" t="s">
        <v>246</v>
      </c>
      <c r="F41" s="473" t="s">
        <v>247</v>
      </c>
      <c r="G41" s="472" t="s">
        <v>6</v>
      </c>
      <c r="H41" s="474" t="s">
        <v>248</v>
      </c>
    </row>
    <row r="42" spans="1:8" ht="15.75" thickTop="1">
      <c r="A42" s="475">
        <v>1</v>
      </c>
      <c r="B42" s="470"/>
      <c r="C42" s="470"/>
      <c r="D42" s="470"/>
      <c r="E42" s="470"/>
      <c r="F42" s="470"/>
      <c r="G42" s="470"/>
      <c r="H42" s="476"/>
    </row>
    <row r="43" spans="1:8" ht="15">
      <c r="A43" s="477">
        <v>2</v>
      </c>
      <c r="B43" s="469"/>
      <c r="C43" s="469"/>
      <c r="D43" s="469"/>
      <c r="E43" s="469"/>
      <c r="F43" s="469"/>
      <c r="G43" s="469"/>
      <c r="H43" s="478"/>
    </row>
    <row r="44" spans="1:8" ht="15">
      <c r="A44" s="477">
        <v>3</v>
      </c>
      <c r="B44" s="469"/>
      <c r="C44" s="469"/>
      <c r="D44" s="469"/>
      <c r="E44" s="469"/>
      <c r="F44" s="469"/>
      <c r="G44" s="469"/>
      <c r="H44" s="478"/>
    </row>
    <row r="45" spans="1:8" ht="15">
      <c r="A45" s="477">
        <v>4</v>
      </c>
      <c r="B45" s="469"/>
      <c r="C45" s="469"/>
      <c r="D45" s="469"/>
      <c r="E45" s="469"/>
      <c r="F45" s="469"/>
      <c r="G45" s="469"/>
      <c r="H45" s="478"/>
    </row>
    <row r="46" spans="1:8" ht="15">
      <c r="A46" s="477">
        <v>5</v>
      </c>
      <c r="B46" s="469"/>
      <c r="C46" s="469"/>
      <c r="D46" s="469"/>
      <c r="E46" s="469"/>
      <c r="F46" s="469"/>
      <c r="G46" s="469"/>
      <c r="H46" s="478"/>
    </row>
    <row r="47" spans="1:8" ht="15">
      <c r="A47" s="477">
        <v>6</v>
      </c>
      <c r="B47" s="469"/>
      <c r="C47" s="469"/>
      <c r="D47" s="469"/>
      <c r="E47" s="469"/>
      <c r="F47" s="469"/>
      <c r="G47" s="469"/>
      <c r="H47" s="478"/>
    </row>
    <row r="48" spans="1:8" ht="15">
      <c r="A48" s="477">
        <v>7</v>
      </c>
      <c r="B48" s="469"/>
      <c r="C48" s="469"/>
      <c r="D48" s="469"/>
      <c r="E48" s="469"/>
      <c r="F48" s="469"/>
      <c r="G48" s="469"/>
      <c r="H48" s="478"/>
    </row>
    <row r="49" spans="1:8" ht="15">
      <c r="A49" s="477">
        <v>8</v>
      </c>
      <c r="B49" s="469"/>
      <c r="C49" s="469"/>
      <c r="D49" s="469"/>
      <c r="E49" s="469"/>
      <c r="F49" s="469"/>
      <c r="G49" s="469"/>
      <c r="H49" s="478"/>
    </row>
    <row r="50" spans="1:8" ht="15">
      <c r="A50" s="477">
        <v>9</v>
      </c>
      <c r="B50" s="469"/>
      <c r="C50" s="469"/>
      <c r="D50" s="469"/>
      <c r="E50" s="469"/>
      <c r="F50" s="469"/>
      <c r="G50" s="469"/>
      <c r="H50" s="478"/>
    </row>
    <row r="51" spans="1:8" ht="15">
      <c r="A51" s="477">
        <v>10</v>
      </c>
      <c r="B51" s="469"/>
      <c r="C51" s="469"/>
      <c r="D51" s="469"/>
      <c r="E51" s="469"/>
      <c r="F51" s="469"/>
      <c r="G51" s="469"/>
      <c r="H51" s="478"/>
    </row>
    <row r="52" spans="1:8" ht="15">
      <c r="A52" s="477">
        <v>11</v>
      </c>
      <c r="B52" s="469"/>
      <c r="C52" s="469"/>
      <c r="D52" s="469"/>
      <c r="E52" s="469"/>
      <c r="F52" s="469"/>
      <c r="G52" s="469"/>
      <c r="H52" s="478"/>
    </row>
    <row r="53" spans="1:8" ht="15">
      <c r="A53" s="477">
        <v>12</v>
      </c>
      <c r="B53" s="469"/>
      <c r="C53" s="469"/>
      <c r="D53" s="469"/>
      <c r="E53" s="469"/>
      <c r="F53" s="469"/>
      <c r="G53" s="469"/>
      <c r="H53" s="478"/>
    </row>
    <row r="54" spans="1:8" ht="15">
      <c r="A54" s="477">
        <v>13</v>
      </c>
      <c r="B54" s="469"/>
      <c r="C54" s="469"/>
      <c r="D54" s="469"/>
      <c r="E54" s="469"/>
      <c r="F54" s="469"/>
      <c r="G54" s="469"/>
      <c r="H54" s="478"/>
    </row>
    <row r="55" spans="1:8" ht="15">
      <c r="A55" s="477">
        <v>14</v>
      </c>
      <c r="B55" s="469"/>
      <c r="C55" s="469"/>
      <c r="D55" s="469"/>
      <c r="E55" s="469"/>
      <c r="F55" s="469"/>
      <c r="G55" s="469"/>
      <c r="H55" s="478"/>
    </row>
    <row r="56" spans="1:8" ht="15">
      <c r="A56" s="477">
        <v>15</v>
      </c>
      <c r="B56" s="469"/>
      <c r="C56" s="469"/>
      <c r="D56" s="469"/>
      <c r="E56" s="469"/>
      <c r="F56" s="469"/>
      <c r="G56" s="469"/>
      <c r="H56" s="478"/>
    </row>
    <row r="57" spans="1:8" ht="15">
      <c r="A57" s="477">
        <v>16</v>
      </c>
      <c r="B57" s="469"/>
      <c r="C57" s="469"/>
      <c r="D57" s="469"/>
      <c r="E57" s="469"/>
      <c r="F57" s="469"/>
      <c r="G57" s="469"/>
      <c r="H57" s="478"/>
    </row>
    <row r="58" spans="1:8" ht="15">
      <c r="A58" s="477">
        <v>17</v>
      </c>
      <c r="B58" s="469"/>
      <c r="C58" s="469"/>
      <c r="D58" s="469"/>
      <c r="E58" s="469"/>
      <c r="F58" s="469"/>
      <c r="G58" s="469"/>
      <c r="H58" s="478"/>
    </row>
    <row r="59" spans="1:8" ht="15">
      <c r="A59" s="477">
        <v>18</v>
      </c>
      <c r="B59" s="469"/>
      <c r="C59" s="469"/>
      <c r="D59" s="469"/>
      <c r="E59" s="469"/>
      <c r="F59" s="469"/>
      <c r="G59" s="469"/>
      <c r="H59" s="478"/>
    </row>
    <row r="60" spans="1:8" ht="15">
      <c r="A60" s="477">
        <v>19</v>
      </c>
      <c r="B60" s="469"/>
      <c r="C60" s="469"/>
      <c r="D60" s="469"/>
      <c r="E60" s="469"/>
      <c r="F60" s="469"/>
      <c r="G60" s="469"/>
      <c r="H60" s="478"/>
    </row>
    <row r="61" spans="1:8" ht="15">
      <c r="A61" s="477">
        <v>20</v>
      </c>
      <c r="B61" s="469"/>
      <c r="C61" s="469"/>
      <c r="D61" s="469"/>
      <c r="E61" s="469"/>
      <c r="F61" s="469"/>
      <c r="G61" s="469"/>
      <c r="H61" s="478"/>
    </row>
    <row r="62" spans="1:8" ht="15">
      <c r="A62" s="477">
        <v>21</v>
      </c>
      <c r="B62" s="469"/>
      <c r="C62" s="469"/>
      <c r="D62" s="469"/>
      <c r="E62" s="469"/>
      <c r="F62" s="469"/>
      <c r="G62" s="469"/>
      <c r="H62" s="478"/>
    </row>
    <row r="63" spans="1:8" ht="15">
      <c r="A63" s="477">
        <v>22</v>
      </c>
      <c r="B63" s="469"/>
      <c r="C63" s="469"/>
      <c r="D63" s="469"/>
      <c r="E63" s="469"/>
      <c r="F63" s="469"/>
      <c r="G63" s="469"/>
      <c r="H63" s="478"/>
    </row>
    <row r="64" spans="1:8" ht="15">
      <c r="A64" s="477">
        <v>23</v>
      </c>
      <c r="B64" s="469"/>
      <c r="C64" s="469"/>
      <c r="D64" s="469"/>
      <c r="E64" s="469"/>
      <c r="F64" s="469"/>
      <c r="G64" s="469"/>
      <c r="H64" s="478"/>
    </row>
    <row r="65" spans="1:8" ht="15">
      <c r="A65" s="477">
        <v>24</v>
      </c>
      <c r="B65" s="469"/>
      <c r="C65" s="469"/>
      <c r="D65" s="469"/>
      <c r="E65" s="469"/>
      <c r="F65" s="469"/>
      <c r="G65" s="469"/>
      <c r="H65" s="478"/>
    </row>
    <row r="66" spans="1:8" ht="15.75" thickBot="1">
      <c r="A66" s="479">
        <v>25</v>
      </c>
      <c r="B66" s="480"/>
      <c r="C66" s="480"/>
      <c r="D66" s="480"/>
      <c r="E66" s="480"/>
      <c r="F66" s="480"/>
      <c r="G66" s="480"/>
      <c r="H66" s="481"/>
    </row>
    <row r="67" spans="2:8" ht="15">
      <c r="B67" s="8"/>
      <c r="H67" s="452"/>
    </row>
    <row r="68" spans="1:8" ht="19.5" thickBot="1">
      <c r="A68" s="663" t="s">
        <v>250</v>
      </c>
      <c r="B68" s="663"/>
      <c r="C68" s="663"/>
      <c r="D68" s="663"/>
      <c r="E68" s="663"/>
      <c r="F68" s="663"/>
      <c r="G68" s="663"/>
      <c r="H68" s="663"/>
    </row>
    <row r="69" spans="1:8" ht="19.5" thickBot="1">
      <c r="A69" s="494"/>
      <c r="B69" s="660" t="s">
        <v>239</v>
      </c>
      <c r="C69" s="661"/>
      <c r="D69" s="661"/>
      <c r="E69" s="661"/>
      <c r="F69" s="662"/>
      <c r="G69" s="495" t="s">
        <v>257</v>
      </c>
      <c r="H69" s="496" t="s">
        <v>228</v>
      </c>
    </row>
    <row r="70" spans="1:8" ht="15">
      <c r="A70" s="489">
        <v>1</v>
      </c>
      <c r="B70" s="664"/>
      <c r="C70" s="665"/>
      <c r="D70" s="665"/>
      <c r="E70" s="665"/>
      <c r="F70" s="666"/>
      <c r="G70" s="487"/>
      <c r="H70" s="488"/>
    </row>
    <row r="71" spans="1:8" ht="15">
      <c r="A71" s="482">
        <v>2</v>
      </c>
      <c r="B71" s="652"/>
      <c r="C71" s="653"/>
      <c r="D71" s="653"/>
      <c r="E71" s="653"/>
      <c r="F71" s="654"/>
      <c r="G71" s="463"/>
      <c r="H71" s="483"/>
    </row>
    <row r="72" spans="1:8" ht="15">
      <c r="A72" s="482">
        <v>3</v>
      </c>
      <c r="B72" s="652"/>
      <c r="C72" s="653"/>
      <c r="D72" s="653"/>
      <c r="E72" s="653"/>
      <c r="F72" s="654"/>
      <c r="G72" s="463"/>
      <c r="H72" s="483"/>
    </row>
    <row r="73" spans="1:8" ht="15.75" thickBot="1">
      <c r="A73" s="484">
        <v>4</v>
      </c>
      <c r="B73" s="667"/>
      <c r="C73" s="668"/>
      <c r="D73" s="668"/>
      <c r="E73" s="668"/>
      <c r="F73" s="669"/>
      <c r="G73" s="485"/>
      <c r="H73" s="486"/>
    </row>
    <row r="74" spans="1:8" ht="15.75" customHeight="1">
      <c r="A74" s="459"/>
      <c r="B74" s="8"/>
      <c r="G74" s="459"/>
      <c r="H74" s="451"/>
    </row>
    <row r="75" spans="1:8" ht="18.75" customHeight="1" thickBot="1">
      <c r="A75" s="670" t="s">
        <v>259</v>
      </c>
      <c r="B75" s="670"/>
      <c r="C75" s="670"/>
      <c r="D75" s="670"/>
      <c r="E75" s="670"/>
      <c r="F75" s="670"/>
      <c r="G75" s="670"/>
      <c r="H75" s="670"/>
    </row>
    <row r="76" spans="1:8" ht="15.75" thickBot="1">
      <c r="A76" s="471" t="s">
        <v>242</v>
      </c>
      <c r="B76" s="472" t="s">
        <v>243</v>
      </c>
      <c r="C76" s="472" t="s">
        <v>244</v>
      </c>
      <c r="D76" s="472" t="s">
        <v>245</v>
      </c>
      <c r="E76" s="472" t="s">
        <v>246</v>
      </c>
      <c r="F76" s="473" t="s">
        <v>247</v>
      </c>
      <c r="G76" s="472" t="s">
        <v>6</v>
      </c>
      <c r="H76" s="474" t="s">
        <v>248</v>
      </c>
    </row>
    <row r="77" spans="1:8" ht="15.75" thickTop="1">
      <c r="A77" s="475">
        <v>1</v>
      </c>
      <c r="B77" s="470"/>
      <c r="C77" s="470"/>
      <c r="D77" s="470"/>
      <c r="E77" s="470"/>
      <c r="F77" s="470"/>
      <c r="G77" s="470"/>
      <c r="H77" s="476"/>
    </row>
    <row r="78" spans="1:8" ht="15">
      <c r="A78" s="477">
        <v>2</v>
      </c>
      <c r="B78" s="469"/>
      <c r="C78" s="469"/>
      <c r="D78" s="469"/>
      <c r="E78" s="469"/>
      <c r="F78" s="469"/>
      <c r="G78" s="469"/>
      <c r="H78" s="478"/>
    </row>
    <row r="79" spans="1:8" ht="15">
      <c r="A79" s="477">
        <v>3</v>
      </c>
      <c r="B79" s="469"/>
      <c r="C79" s="469"/>
      <c r="D79" s="469"/>
      <c r="E79" s="469"/>
      <c r="F79" s="469"/>
      <c r="G79" s="469"/>
      <c r="H79" s="478"/>
    </row>
    <row r="80" spans="1:8" ht="15">
      <c r="A80" s="477">
        <v>4</v>
      </c>
      <c r="B80" s="469"/>
      <c r="C80" s="469"/>
      <c r="D80" s="469"/>
      <c r="E80" s="469"/>
      <c r="F80" s="469"/>
      <c r="G80" s="469"/>
      <c r="H80" s="478"/>
    </row>
    <row r="81" spans="1:8" ht="15">
      <c r="A81" s="477">
        <v>5</v>
      </c>
      <c r="B81" s="469"/>
      <c r="C81" s="469"/>
      <c r="D81" s="469"/>
      <c r="E81" s="469"/>
      <c r="F81" s="469"/>
      <c r="G81" s="469"/>
      <c r="H81" s="478"/>
    </row>
    <row r="82" spans="1:8" ht="15">
      <c r="A82" s="477">
        <v>6</v>
      </c>
      <c r="B82" s="469"/>
      <c r="C82" s="469"/>
      <c r="D82" s="469"/>
      <c r="E82" s="469"/>
      <c r="F82" s="469"/>
      <c r="G82" s="469"/>
      <c r="H82" s="478"/>
    </row>
    <row r="83" spans="1:8" ht="15">
      <c r="A83" s="477">
        <v>7</v>
      </c>
      <c r="B83" s="469"/>
      <c r="C83" s="469"/>
      <c r="D83" s="469"/>
      <c r="E83" s="469"/>
      <c r="F83" s="469"/>
      <c r="G83" s="469"/>
      <c r="H83" s="478"/>
    </row>
    <row r="84" spans="1:8" ht="15">
      <c r="A84" s="477">
        <v>8</v>
      </c>
      <c r="B84" s="469"/>
      <c r="C84" s="469"/>
      <c r="D84" s="469"/>
      <c r="E84" s="469"/>
      <c r="F84" s="469"/>
      <c r="G84" s="469"/>
      <c r="H84" s="478"/>
    </row>
    <row r="85" spans="1:8" ht="15">
      <c r="A85" s="477">
        <v>9</v>
      </c>
      <c r="B85" s="469"/>
      <c r="C85" s="469"/>
      <c r="D85" s="469"/>
      <c r="E85" s="469"/>
      <c r="F85" s="469"/>
      <c r="G85" s="469"/>
      <c r="H85" s="478"/>
    </row>
    <row r="86" spans="1:8" ht="15">
      <c r="A86" s="477">
        <v>10</v>
      </c>
      <c r="B86" s="469"/>
      <c r="C86" s="469"/>
      <c r="D86" s="469"/>
      <c r="E86" s="469"/>
      <c r="F86" s="469"/>
      <c r="G86" s="469"/>
      <c r="H86" s="478"/>
    </row>
    <row r="87" spans="1:8" ht="15">
      <c r="A87" s="477">
        <v>11</v>
      </c>
      <c r="B87" s="469"/>
      <c r="C87" s="469"/>
      <c r="D87" s="469"/>
      <c r="E87" s="469"/>
      <c r="F87" s="469"/>
      <c r="G87" s="469"/>
      <c r="H87" s="478"/>
    </row>
    <row r="88" spans="1:8" ht="15">
      <c r="A88" s="477">
        <v>12</v>
      </c>
      <c r="B88" s="469"/>
      <c r="C88" s="469"/>
      <c r="D88" s="469"/>
      <c r="E88" s="469"/>
      <c r="F88" s="469"/>
      <c r="G88" s="469"/>
      <c r="H88" s="478"/>
    </row>
    <row r="89" spans="1:8" ht="15">
      <c r="A89" s="477">
        <v>13</v>
      </c>
      <c r="B89" s="469"/>
      <c r="C89" s="469"/>
      <c r="D89" s="469"/>
      <c r="E89" s="469"/>
      <c r="F89" s="469"/>
      <c r="G89" s="469"/>
      <c r="H89" s="478"/>
    </row>
    <row r="90" spans="1:8" ht="15">
      <c r="A90" s="477">
        <v>14</v>
      </c>
      <c r="B90" s="469"/>
      <c r="C90" s="469"/>
      <c r="D90" s="469"/>
      <c r="E90" s="469"/>
      <c r="F90" s="469"/>
      <c r="G90" s="469"/>
      <c r="H90" s="478"/>
    </row>
    <row r="91" spans="1:8" ht="15">
      <c r="A91" s="477">
        <v>15</v>
      </c>
      <c r="B91" s="469"/>
      <c r="C91" s="469"/>
      <c r="D91" s="469"/>
      <c r="E91" s="469"/>
      <c r="F91" s="469"/>
      <c r="G91" s="469"/>
      <c r="H91" s="478"/>
    </row>
    <row r="92" spans="1:8" ht="15">
      <c r="A92" s="477">
        <v>16</v>
      </c>
      <c r="B92" s="469"/>
      <c r="C92" s="469"/>
      <c r="D92" s="469"/>
      <c r="E92" s="469"/>
      <c r="F92" s="469"/>
      <c r="G92" s="469"/>
      <c r="H92" s="478"/>
    </row>
    <row r="93" spans="1:8" ht="15">
      <c r="A93" s="477">
        <v>17</v>
      </c>
      <c r="B93" s="469"/>
      <c r="C93" s="469"/>
      <c r="D93" s="469"/>
      <c r="E93" s="469"/>
      <c r="F93" s="469"/>
      <c r="G93" s="469"/>
      <c r="H93" s="478"/>
    </row>
    <row r="94" spans="1:8" ht="15">
      <c r="A94" s="477">
        <v>18</v>
      </c>
      <c r="B94" s="469"/>
      <c r="C94" s="469"/>
      <c r="D94" s="469"/>
      <c r="E94" s="469"/>
      <c r="F94" s="469"/>
      <c r="G94" s="469"/>
      <c r="H94" s="478"/>
    </row>
    <row r="95" spans="1:8" ht="15">
      <c r="A95" s="477">
        <v>19</v>
      </c>
      <c r="B95" s="469"/>
      <c r="C95" s="469"/>
      <c r="D95" s="469"/>
      <c r="E95" s="469"/>
      <c r="F95" s="469"/>
      <c r="G95" s="469"/>
      <c r="H95" s="478"/>
    </row>
    <row r="96" spans="1:8" ht="15">
      <c r="A96" s="477">
        <v>20</v>
      </c>
      <c r="B96" s="469"/>
      <c r="C96" s="469"/>
      <c r="D96" s="469"/>
      <c r="E96" s="469"/>
      <c r="F96" s="469"/>
      <c r="G96" s="469"/>
      <c r="H96" s="478"/>
    </row>
    <row r="97" spans="1:8" ht="15">
      <c r="A97" s="477">
        <v>21</v>
      </c>
      <c r="B97" s="469"/>
      <c r="C97" s="469"/>
      <c r="D97" s="469"/>
      <c r="E97" s="469"/>
      <c r="F97" s="469"/>
      <c r="G97" s="469"/>
      <c r="H97" s="478"/>
    </row>
    <row r="98" spans="1:8" ht="15">
      <c r="A98" s="477">
        <v>22</v>
      </c>
      <c r="B98" s="469"/>
      <c r="C98" s="469"/>
      <c r="D98" s="469"/>
      <c r="E98" s="469"/>
      <c r="F98" s="469"/>
      <c r="G98" s="469"/>
      <c r="H98" s="478"/>
    </row>
    <row r="99" spans="1:8" ht="15">
      <c r="A99" s="477">
        <v>23</v>
      </c>
      <c r="B99" s="469"/>
      <c r="C99" s="469"/>
      <c r="D99" s="469"/>
      <c r="E99" s="469"/>
      <c r="F99" s="469"/>
      <c r="G99" s="469"/>
      <c r="H99" s="478"/>
    </row>
    <row r="100" spans="1:8" ht="15">
      <c r="A100" s="477">
        <v>24</v>
      </c>
      <c r="B100" s="469"/>
      <c r="C100" s="469"/>
      <c r="D100" s="469"/>
      <c r="E100" s="469"/>
      <c r="F100" s="469"/>
      <c r="G100" s="469"/>
      <c r="H100" s="478"/>
    </row>
    <row r="101" spans="1:8" ht="15.75" thickBot="1">
      <c r="A101" s="479">
        <v>25</v>
      </c>
      <c r="B101" s="480"/>
      <c r="C101" s="480"/>
      <c r="D101" s="480"/>
      <c r="E101" s="480"/>
      <c r="F101" s="480"/>
      <c r="G101" s="480"/>
      <c r="H101" s="481"/>
    </row>
    <row r="102" spans="2:8" ht="15.75" customHeight="1">
      <c r="B102" s="8"/>
      <c r="H102" s="452"/>
    </row>
    <row r="103" spans="1:8" ht="19.5" thickBot="1">
      <c r="A103" s="663" t="s">
        <v>251</v>
      </c>
      <c r="B103" s="663"/>
      <c r="C103" s="663"/>
      <c r="D103" s="663"/>
      <c r="E103" s="663"/>
      <c r="F103" s="663"/>
      <c r="G103" s="663"/>
      <c r="H103" s="663"/>
    </row>
    <row r="104" spans="1:8" ht="19.5" thickBot="1">
      <c r="A104" s="494"/>
      <c r="B104" s="660" t="s">
        <v>239</v>
      </c>
      <c r="C104" s="661"/>
      <c r="D104" s="661"/>
      <c r="E104" s="661"/>
      <c r="F104" s="662"/>
      <c r="G104" s="495" t="s">
        <v>257</v>
      </c>
      <c r="H104" s="496" t="s">
        <v>228</v>
      </c>
    </row>
    <row r="105" spans="1:8" ht="15">
      <c r="A105" s="489">
        <v>1</v>
      </c>
      <c r="B105" s="664"/>
      <c r="C105" s="665"/>
      <c r="D105" s="665"/>
      <c r="E105" s="665"/>
      <c r="F105" s="666"/>
      <c r="G105" s="487"/>
      <c r="H105" s="488"/>
    </row>
    <row r="106" spans="1:8" ht="15">
      <c r="A106" s="482">
        <v>2</v>
      </c>
      <c r="B106" s="652"/>
      <c r="C106" s="653"/>
      <c r="D106" s="653"/>
      <c r="E106" s="653"/>
      <c r="F106" s="654"/>
      <c r="G106" s="463"/>
      <c r="H106" s="483"/>
    </row>
    <row r="107" spans="1:8" ht="15">
      <c r="A107" s="482">
        <v>3</v>
      </c>
      <c r="B107" s="652"/>
      <c r="C107" s="653"/>
      <c r="D107" s="653"/>
      <c r="E107" s="653"/>
      <c r="F107" s="654"/>
      <c r="G107" s="463"/>
      <c r="H107" s="483"/>
    </row>
    <row r="108" spans="1:8" ht="15.75" thickBot="1">
      <c r="A108" s="484">
        <v>4</v>
      </c>
      <c r="B108" s="667"/>
      <c r="C108" s="668"/>
      <c r="D108" s="668"/>
      <c r="E108" s="668"/>
      <c r="F108" s="669"/>
      <c r="G108" s="485"/>
      <c r="H108" s="486"/>
    </row>
    <row r="109" spans="1:8" ht="15">
      <c r="A109" s="490"/>
      <c r="B109" s="491"/>
      <c r="C109" s="491"/>
      <c r="D109" s="491"/>
      <c r="E109" s="491"/>
      <c r="F109" s="492"/>
      <c r="G109" s="490"/>
      <c r="H109" s="493"/>
    </row>
    <row r="110" spans="1:8" ht="18.75" customHeight="1" thickBot="1">
      <c r="A110" s="670" t="s">
        <v>260</v>
      </c>
      <c r="B110" s="670"/>
      <c r="C110" s="670"/>
      <c r="D110" s="670"/>
      <c r="E110" s="670"/>
      <c r="F110" s="670"/>
      <c r="G110" s="670"/>
      <c r="H110" s="670"/>
    </row>
    <row r="111" spans="1:8" ht="15.75" thickBot="1">
      <c r="A111" s="471" t="s">
        <v>242</v>
      </c>
      <c r="B111" s="472" t="s">
        <v>243</v>
      </c>
      <c r="C111" s="472" t="s">
        <v>244</v>
      </c>
      <c r="D111" s="472" t="s">
        <v>245</v>
      </c>
      <c r="E111" s="472" t="s">
        <v>246</v>
      </c>
      <c r="F111" s="473" t="s">
        <v>247</v>
      </c>
      <c r="G111" s="472" t="s">
        <v>6</v>
      </c>
      <c r="H111" s="474" t="s">
        <v>248</v>
      </c>
    </row>
    <row r="112" spans="1:8" ht="15.75" thickTop="1">
      <c r="A112" s="475">
        <v>1</v>
      </c>
      <c r="B112" s="470"/>
      <c r="C112" s="470"/>
      <c r="D112" s="470"/>
      <c r="E112" s="470"/>
      <c r="F112" s="470"/>
      <c r="G112" s="470"/>
      <c r="H112" s="476"/>
    </row>
    <row r="113" spans="1:8" ht="15">
      <c r="A113" s="477">
        <v>2</v>
      </c>
      <c r="B113" s="469"/>
      <c r="C113" s="469"/>
      <c r="D113" s="469"/>
      <c r="E113" s="469"/>
      <c r="F113" s="469"/>
      <c r="G113" s="469"/>
      <c r="H113" s="478"/>
    </row>
    <row r="114" spans="1:8" ht="15">
      <c r="A114" s="477">
        <v>3</v>
      </c>
      <c r="B114" s="469"/>
      <c r="C114" s="469"/>
      <c r="D114" s="469"/>
      <c r="E114" s="469"/>
      <c r="F114" s="469"/>
      <c r="G114" s="469"/>
      <c r="H114" s="478"/>
    </row>
    <row r="115" spans="1:8" ht="15">
      <c r="A115" s="477">
        <v>4</v>
      </c>
      <c r="B115" s="469"/>
      <c r="C115" s="469"/>
      <c r="D115" s="469"/>
      <c r="E115" s="469"/>
      <c r="F115" s="469"/>
      <c r="G115" s="469"/>
      <c r="H115" s="478"/>
    </row>
    <row r="116" spans="1:8" ht="15">
      <c r="A116" s="477">
        <v>5</v>
      </c>
      <c r="B116" s="469"/>
      <c r="C116" s="469"/>
      <c r="D116" s="469"/>
      <c r="E116" s="469"/>
      <c r="F116" s="469"/>
      <c r="G116" s="469"/>
      <c r="H116" s="478"/>
    </row>
    <row r="117" spans="1:8" ht="15">
      <c r="A117" s="477">
        <v>6</v>
      </c>
      <c r="B117" s="469"/>
      <c r="C117" s="469"/>
      <c r="D117" s="469"/>
      <c r="E117" s="469"/>
      <c r="F117" s="469"/>
      <c r="G117" s="469"/>
      <c r="H117" s="478"/>
    </row>
    <row r="118" spans="1:8" ht="15">
      <c r="A118" s="477">
        <v>7</v>
      </c>
      <c r="B118" s="469"/>
      <c r="C118" s="469"/>
      <c r="D118" s="469"/>
      <c r="E118" s="469"/>
      <c r="F118" s="469"/>
      <c r="G118" s="469"/>
      <c r="H118" s="478"/>
    </row>
    <row r="119" spans="1:8" ht="15">
      <c r="A119" s="477">
        <v>8</v>
      </c>
      <c r="B119" s="469"/>
      <c r="C119" s="469"/>
      <c r="D119" s="469"/>
      <c r="E119" s="469"/>
      <c r="F119" s="469"/>
      <c r="G119" s="469"/>
      <c r="H119" s="478"/>
    </row>
    <row r="120" spans="1:8" ht="15">
      <c r="A120" s="477">
        <v>9</v>
      </c>
      <c r="B120" s="469"/>
      <c r="C120" s="469"/>
      <c r="D120" s="469"/>
      <c r="E120" s="469"/>
      <c r="F120" s="469"/>
      <c r="G120" s="469"/>
      <c r="H120" s="478"/>
    </row>
    <row r="121" spans="1:8" ht="15">
      <c r="A121" s="477">
        <v>10</v>
      </c>
      <c r="B121" s="469"/>
      <c r="C121" s="469"/>
      <c r="D121" s="469"/>
      <c r="E121" s="469"/>
      <c r="F121" s="469"/>
      <c r="G121" s="469"/>
      <c r="H121" s="478"/>
    </row>
    <row r="122" spans="1:8" ht="15">
      <c r="A122" s="477">
        <v>11</v>
      </c>
      <c r="B122" s="469"/>
      <c r="C122" s="469"/>
      <c r="D122" s="469"/>
      <c r="E122" s="469"/>
      <c r="F122" s="469"/>
      <c r="G122" s="469"/>
      <c r="H122" s="478"/>
    </row>
    <row r="123" spans="1:8" ht="15">
      <c r="A123" s="477">
        <v>12</v>
      </c>
      <c r="B123" s="469"/>
      <c r="C123" s="469"/>
      <c r="D123" s="469"/>
      <c r="E123" s="469"/>
      <c r="F123" s="469"/>
      <c r="G123" s="469"/>
      <c r="H123" s="478"/>
    </row>
    <row r="124" spans="1:8" ht="15">
      <c r="A124" s="477">
        <v>13</v>
      </c>
      <c r="B124" s="469"/>
      <c r="C124" s="469"/>
      <c r="D124" s="469"/>
      <c r="E124" s="469"/>
      <c r="F124" s="469"/>
      <c r="G124" s="469"/>
      <c r="H124" s="478"/>
    </row>
    <row r="125" spans="1:8" ht="15">
      <c r="A125" s="477">
        <v>14</v>
      </c>
      <c r="B125" s="469"/>
      <c r="C125" s="469"/>
      <c r="D125" s="469"/>
      <c r="E125" s="469"/>
      <c r="F125" s="469"/>
      <c r="G125" s="469"/>
      <c r="H125" s="478"/>
    </row>
    <row r="126" spans="1:8" ht="15">
      <c r="A126" s="477">
        <v>15</v>
      </c>
      <c r="B126" s="469"/>
      <c r="C126" s="469"/>
      <c r="D126" s="469"/>
      <c r="E126" s="469"/>
      <c r="F126" s="469"/>
      <c r="G126" s="469"/>
      <c r="H126" s="478"/>
    </row>
    <row r="127" spans="1:8" ht="15">
      <c r="A127" s="477">
        <v>16</v>
      </c>
      <c r="B127" s="469"/>
      <c r="C127" s="469"/>
      <c r="D127" s="469"/>
      <c r="E127" s="469"/>
      <c r="F127" s="469"/>
      <c r="G127" s="469"/>
      <c r="H127" s="478"/>
    </row>
    <row r="128" spans="1:8" ht="15">
      <c r="A128" s="477">
        <v>17</v>
      </c>
      <c r="B128" s="469"/>
      <c r="C128" s="469"/>
      <c r="D128" s="469"/>
      <c r="E128" s="469"/>
      <c r="F128" s="469"/>
      <c r="G128" s="469"/>
      <c r="H128" s="478"/>
    </row>
    <row r="129" spans="1:8" ht="15">
      <c r="A129" s="477">
        <v>18</v>
      </c>
      <c r="B129" s="469"/>
      <c r="C129" s="469"/>
      <c r="D129" s="469"/>
      <c r="E129" s="469"/>
      <c r="F129" s="469"/>
      <c r="G129" s="469"/>
      <c r="H129" s="478"/>
    </row>
    <row r="130" spans="1:8" ht="15">
      <c r="A130" s="477">
        <v>19</v>
      </c>
      <c r="B130" s="469"/>
      <c r="C130" s="469"/>
      <c r="D130" s="469"/>
      <c r="E130" s="469"/>
      <c r="F130" s="469"/>
      <c r="G130" s="469"/>
      <c r="H130" s="478"/>
    </row>
    <row r="131" spans="1:8" ht="15">
      <c r="A131" s="477">
        <v>20</v>
      </c>
      <c r="B131" s="469"/>
      <c r="C131" s="469"/>
      <c r="D131" s="469"/>
      <c r="E131" s="469"/>
      <c r="F131" s="469"/>
      <c r="G131" s="469"/>
      <c r="H131" s="478"/>
    </row>
    <row r="132" spans="1:8" ht="15">
      <c r="A132" s="477">
        <v>21</v>
      </c>
      <c r="B132" s="469"/>
      <c r="C132" s="469"/>
      <c r="D132" s="469"/>
      <c r="E132" s="469"/>
      <c r="F132" s="469"/>
      <c r="G132" s="469"/>
      <c r="H132" s="478"/>
    </row>
    <row r="133" spans="1:8" ht="15">
      <c r="A133" s="477">
        <v>22</v>
      </c>
      <c r="B133" s="469"/>
      <c r="C133" s="469"/>
      <c r="D133" s="469"/>
      <c r="E133" s="469"/>
      <c r="F133" s="469"/>
      <c r="G133" s="469"/>
      <c r="H133" s="478"/>
    </row>
    <row r="134" spans="1:8" ht="15">
      <c r="A134" s="477">
        <v>23</v>
      </c>
      <c r="B134" s="469"/>
      <c r="C134" s="469"/>
      <c r="D134" s="469"/>
      <c r="E134" s="469"/>
      <c r="F134" s="469"/>
      <c r="G134" s="469"/>
      <c r="H134" s="478"/>
    </row>
    <row r="135" spans="1:8" ht="15">
      <c r="A135" s="477">
        <v>24</v>
      </c>
      <c r="B135" s="469"/>
      <c r="C135" s="469"/>
      <c r="D135" s="469"/>
      <c r="E135" s="469"/>
      <c r="F135" s="469"/>
      <c r="G135" s="469"/>
      <c r="H135" s="478"/>
    </row>
    <row r="136" spans="1:8" ht="15.75" thickBot="1">
      <c r="A136" s="479">
        <v>25</v>
      </c>
      <c r="B136" s="480"/>
      <c r="C136" s="480"/>
      <c r="D136" s="480"/>
      <c r="E136" s="480"/>
      <c r="F136" s="480"/>
      <c r="G136" s="480"/>
      <c r="H136" s="481"/>
    </row>
    <row r="137" spans="2:8" ht="15.75" customHeight="1">
      <c r="B137" s="8"/>
      <c r="H137" s="452"/>
    </row>
    <row r="138" spans="1:8" ht="19.5" thickBot="1">
      <c r="A138" s="663" t="s">
        <v>252</v>
      </c>
      <c r="B138" s="663"/>
      <c r="C138" s="663"/>
      <c r="D138" s="663"/>
      <c r="E138" s="663"/>
      <c r="F138" s="663"/>
      <c r="G138" s="663"/>
      <c r="H138" s="663"/>
    </row>
    <row r="139" spans="1:8" ht="19.5" thickBot="1">
      <c r="A139" s="494"/>
      <c r="B139" s="660" t="s">
        <v>239</v>
      </c>
      <c r="C139" s="661"/>
      <c r="D139" s="661"/>
      <c r="E139" s="661"/>
      <c r="F139" s="662"/>
      <c r="G139" s="495" t="s">
        <v>257</v>
      </c>
      <c r="H139" s="496" t="s">
        <v>228</v>
      </c>
    </row>
    <row r="140" spans="1:8" ht="15">
      <c r="A140" s="489">
        <v>1</v>
      </c>
      <c r="B140" s="664"/>
      <c r="C140" s="665"/>
      <c r="D140" s="665"/>
      <c r="E140" s="665"/>
      <c r="F140" s="666"/>
      <c r="G140" s="487"/>
      <c r="H140" s="488"/>
    </row>
    <row r="141" spans="1:8" ht="15">
      <c r="A141" s="482">
        <v>2</v>
      </c>
      <c r="B141" s="652"/>
      <c r="C141" s="653"/>
      <c r="D141" s="653"/>
      <c r="E141" s="653"/>
      <c r="F141" s="654"/>
      <c r="G141" s="463"/>
      <c r="H141" s="483"/>
    </row>
    <row r="142" spans="1:8" ht="15">
      <c r="A142" s="482">
        <v>3</v>
      </c>
      <c r="B142" s="652"/>
      <c r="C142" s="653"/>
      <c r="D142" s="653"/>
      <c r="E142" s="653"/>
      <c r="F142" s="654"/>
      <c r="G142" s="463"/>
      <c r="H142" s="483"/>
    </row>
    <row r="143" spans="1:8" ht="15.75" thickBot="1">
      <c r="A143" s="484">
        <v>4</v>
      </c>
      <c r="B143" s="667"/>
      <c r="C143" s="668"/>
      <c r="D143" s="668"/>
      <c r="E143" s="668"/>
      <c r="F143" s="669"/>
      <c r="G143" s="485"/>
      <c r="H143" s="486"/>
    </row>
    <row r="144" spans="1:8" ht="15">
      <c r="A144" s="490"/>
      <c r="B144" s="491"/>
      <c r="C144" s="491"/>
      <c r="D144" s="491"/>
      <c r="E144" s="491"/>
      <c r="F144" s="492"/>
      <c r="G144" s="490"/>
      <c r="H144" s="493"/>
    </row>
    <row r="145" spans="1:8" ht="18.75" customHeight="1" thickBot="1">
      <c r="A145" s="670" t="s">
        <v>261</v>
      </c>
      <c r="B145" s="670"/>
      <c r="C145" s="670"/>
      <c r="D145" s="670"/>
      <c r="E145" s="670"/>
      <c r="F145" s="670"/>
      <c r="G145" s="670"/>
      <c r="H145" s="670"/>
    </row>
    <row r="146" spans="1:8" ht="15.75" thickBot="1">
      <c r="A146" s="471" t="s">
        <v>242</v>
      </c>
      <c r="B146" s="472" t="s">
        <v>243</v>
      </c>
      <c r="C146" s="472" t="s">
        <v>244</v>
      </c>
      <c r="D146" s="472" t="s">
        <v>245</v>
      </c>
      <c r="E146" s="472" t="s">
        <v>246</v>
      </c>
      <c r="F146" s="473" t="s">
        <v>247</v>
      </c>
      <c r="G146" s="472" t="s">
        <v>6</v>
      </c>
      <c r="H146" s="474" t="s">
        <v>248</v>
      </c>
    </row>
    <row r="147" spans="1:8" ht="15.75" thickTop="1">
      <c r="A147" s="475">
        <v>1</v>
      </c>
      <c r="B147" s="470"/>
      <c r="C147" s="470"/>
      <c r="D147" s="470"/>
      <c r="E147" s="470"/>
      <c r="F147" s="470"/>
      <c r="G147" s="470"/>
      <c r="H147" s="476"/>
    </row>
    <row r="148" spans="1:8" ht="15">
      <c r="A148" s="477">
        <v>2</v>
      </c>
      <c r="B148" s="469"/>
      <c r="C148" s="469"/>
      <c r="D148" s="469"/>
      <c r="E148" s="469"/>
      <c r="F148" s="469"/>
      <c r="G148" s="469"/>
      <c r="H148" s="478"/>
    </row>
    <row r="149" spans="1:8" ht="15">
      <c r="A149" s="477">
        <v>3</v>
      </c>
      <c r="B149" s="469"/>
      <c r="C149" s="469"/>
      <c r="D149" s="469"/>
      <c r="E149" s="469"/>
      <c r="F149" s="469"/>
      <c r="G149" s="469"/>
      <c r="H149" s="478"/>
    </row>
    <row r="150" spans="1:8" ht="15">
      <c r="A150" s="477">
        <v>4</v>
      </c>
      <c r="B150" s="469"/>
      <c r="C150" s="469"/>
      <c r="D150" s="469"/>
      <c r="E150" s="469"/>
      <c r="F150" s="469"/>
      <c r="G150" s="469"/>
      <c r="H150" s="478"/>
    </row>
    <row r="151" spans="1:8" ht="15">
      <c r="A151" s="477">
        <v>5</v>
      </c>
      <c r="B151" s="469"/>
      <c r="C151" s="469"/>
      <c r="D151" s="469"/>
      <c r="E151" s="469"/>
      <c r="F151" s="469"/>
      <c r="G151" s="469"/>
      <c r="H151" s="478"/>
    </row>
    <row r="152" spans="1:8" ht="15">
      <c r="A152" s="477">
        <v>6</v>
      </c>
      <c r="B152" s="469"/>
      <c r="C152" s="469"/>
      <c r="D152" s="469"/>
      <c r="E152" s="469"/>
      <c r="F152" s="469"/>
      <c r="G152" s="469"/>
      <c r="H152" s="478"/>
    </row>
    <row r="153" spans="1:8" ht="15">
      <c r="A153" s="477">
        <v>7</v>
      </c>
      <c r="B153" s="469"/>
      <c r="C153" s="469"/>
      <c r="D153" s="469"/>
      <c r="E153" s="469"/>
      <c r="F153" s="469"/>
      <c r="G153" s="469"/>
      <c r="H153" s="478"/>
    </row>
    <row r="154" spans="1:8" ht="15">
      <c r="A154" s="477">
        <v>8</v>
      </c>
      <c r="B154" s="469"/>
      <c r="C154" s="469"/>
      <c r="D154" s="469"/>
      <c r="E154" s="469"/>
      <c r="F154" s="469"/>
      <c r="G154" s="469"/>
      <c r="H154" s="478"/>
    </row>
    <row r="155" spans="1:8" ht="15">
      <c r="A155" s="477">
        <v>9</v>
      </c>
      <c r="B155" s="469"/>
      <c r="C155" s="469"/>
      <c r="D155" s="469"/>
      <c r="E155" s="469"/>
      <c r="F155" s="469"/>
      <c r="G155" s="469"/>
      <c r="H155" s="478"/>
    </row>
    <row r="156" spans="1:8" ht="15">
      <c r="A156" s="477">
        <v>10</v>
      </c>
      <c r="B156" s="469"/>
      <c r="C156" s="469"/>
      <c r="D156" s="469"/>
      <c r="E156" s="469"/>
      <c r="F156" s="469"/>
      <c r="G156" s="469"/>
      <c r="H156" s="478"/>
    </row>
    <row r="157" spans="1:8" ht="15">
      <c r="A157" s="477">
        <v>11</v>
      </c>
      <c r="B157" s="469"/>
      <c r="C157" s="469"/>
      <c r="D157" s="469"/>
      <c r="E157" s="469"/>
      <c r="F157" s="469"/>
      <c r="G157" s="469"/>
      <c r="H157" s="478"/>
    </row>
    <row r="158" spans="1:8" ht="15">
      <c r="A158" s="477">
        <v>12</v>
      </c>
      <c r="B158" s="469"/>
      <c r="C158" s="469"/>
      <c r="D158" s="469"/>
      <c r="E158" s="469"/>
      <c r="F158" s="469"/>
      <c r="G158" s="469"/>
      <c r="H158" s="478"/>
    </row>
    <row r="159" spans="1:8" ht="15">
      <c r="A159" s="477">
        <v>13</v>
      </c>
      <c r="B159" s="469"/>
      <c r="C159" s="469"/>
      <c r="D159" s="469"/>
      <c r="E159" s="469"/>
      <c r="F159" s="469"/>
      <c r="G159" s="469"/>
      <c r="H159" s="478"/>
    </row>
    <row r="160" spans="1:8" ht="15">
      <c r="A160" s="477">
        <v>14</v>
      </c>
      <c r="B160" s="469"/>
      <c r="C160" s="469"/>
      <c r="D160" s="469"/>
      <c r="E160" s="469"/>
      <c r="F160" s="469"/>
      <c r="G160" s="469"/>
      <c r="H160" s="478"/>
    </row>
    <row r="161" spans="1:8" ht="15">
      <c r="A161" s="477">
        <v>15</v>
      </c>
      <c r="B161" s="469"/>
      <c r="C161" s="469"/>
      <c r="D161" s="469"/>
      <c r="E161" s="469"/>
      <c r="F161" s="469"/>
      <c r="G161" s="469"/>
      <c r="H161" s="478"/>
    </row>
    <row r="162" spans="1:8" ht="15">
      <c r="A162" s="477">
        <v>16</v>
      </c>
      <c r="B162" s="469"/>
      <c r="C162" s="469"/>
      <c r="D162" s="469"/>
      <c r="E162" s="469"/>
      <c r="F162" s="469"/>
      <c r="G162" s="469"/>
      <c r="H162" s="478"/>
    </row>
    <row r="163" spans="1:8" ht="15">
      <c r="A163" s="477">
        <v>17</v>
      </c>
      <c r="B163" s="469"/>
      <c r="C163" s="469"/>
      <c r="D163" s="469"/>
      <c r="E163" s="469"/>
      <c r="F163" s="469"/>
      <c r="G163" s="469"/>
      <c r="H163" s="478"/>
    </row>
    <row r="164" spans="1:8" ht="15">
      <c r="A164" s="477">
        <v>18</v>
      </c>
      <c r="B164" s="469"/>
      <c r="C164" s="469"/>
      <c r="D164" s="469"/>
      <c r="E164" s="469"/>
      <c r="F164" s="469"/>
      <c r="G164" s="469"/>
      <c r="H164" s="478"/>
    </row>
    <row r="165" spans="1:8" ht="15">
      <c r="A165" s="477">
        <v>19</v>
      </c>
      <c r="B165" s="469"/>
      <c r="C165" s="469"/>
      <c r="D165" s="469"/>
      <c r="E165" s="469"/>
      <c r="F165" s="469"/>
      <c r="G165" s="469"/>
      <c r="H165" s="478"/>
    </row>
    <row r="166" spans="1:8" ht="15">
      <c r="A166" s="477">
        <v>20</v>
      </c>
      <c r="B166" s="469"/>
      <c r="C166" s="469"/>
      <c r="D166" s="469"/>
      <c r="E166" s="469"/>
      <c r="F166" s="469"/>
      <c r="G166" s="469"/>
      <c r="H166" s="478"/>
    </row>
    <row r="167" spans="1:8" ht="15">
      <c r="A167" s="477">
        <v>21</v>
      </c>
      <c r="B167" s="469"/>
      <c r="C167" s="469"/>
      <c r="D167" s="469"/>
      <c r="E167" s="469"/>
      <c r="F167" s="469"/>
      <c r="G167" s="469"/>
      <c r="H167" s="478"/>
    </row>
    <row r="168" spans="1:8" ht="15">
      <c r="A168" s="477">
        <v>22</v>
      </c>
      <c r="B168" s="469"/>
      <c r="C168" s="469"/>
      <c r="D168" s="469"/>
      <c r="E168" s="469"/>
      <c r="F168" s="469"/>
      <c r="G168" s="469"/>
      <c r="H168" s="478"/>
    </row>
    <row r="169" spans="1:8" ht="15">
      <c r="A169" s="477">
        <v>23</v>
      </c>
      <c r="B169" s="469"/>
      <c r="C169" s="469"/>
      <c r="D169" s="469"/>
      <c r="E169" s="469"/>
      <c r="F169" s="469"/>
      <c r="G169" s="469"/>
      <c r="H169" s="478"/>
    </row>
    <row r="170" spans="1:8" ht="15">
      <c r="A170" s="477">
        <v>24</v>
      </c>
      <c r="B170" s="469"/>
      <c r="C170" s="469"/>
      <c r="D170" s="469"/>
      <c r="E170" s="469"/>
      <c r="F170" s="469"/>
      <c r="G170" s="469"/>
      <c r="H170" s="478"/>
    </row>
    <row r="171" spans="1:8" ht="15.75" thickBot="1">
      <c r="A171" s="479">
        <v>25</v>
      </c>
      <c r="B171" s="480"/>
      <c r="C171" s="480"/>
      <c r="D171" s="480"/>
      <c r="E171" s="480"/>
      <c r="F171" s="480"/>
      <c r="G171" s="480"/>
      <c r="H171" s="481"/>
    </row>
    <row r="172" spans="2:8" ht="15">
      <c r="B172" s="8"/>
      <c r="H172" s="452"/>
    </row>
    <row r="173" spans="1:8" ht="19.5" thickBot="1">
      <c r="A173" s="663" t="s">
        <v>253</v>
      </c>
      <c r="B173" s="663"/>
      <c r="C173" s="663"/>
      <c r="D173" s="663"/>
      <c r="E173" s="663"/>
      <c r="F173" s="663"/>
      <c r="G173" s="663"/>
      <c r="H173" s="663"/>
    </row>
    <row r="174" spans="1:8" ht="19.5" thickBot="1">
      <c r="A174" s="494"/>
      <c r="B174" s="660" t="s">
        <v>239</v>
      </c>
      <c r="C174" s="661"/>
      <c r="D174" s="661"/>
      <c r="E174" s="661"/>
      <c r="F174" s="662"/>
      <c r="G174" s="495" t="s">
        <v>257</v>
      </c>
      <c r="H174" s="496" t="s">
        <v>228</v>
      </c>
    </row>
    <row r="175" spans="1:8" ht="15">
      <c r="A175" s="489">
        <v>1</v>
      </c>
      <c r="B175" s="664"/>
      <c r="C175" s="665"/>
      <c r="D175" s="665"/>
      <c r="E175" s="665"/>
      <c r="F175" s="666"/>
      <c r="G175" s="487"/>
      <c r="H175" s="488"/>
    </row>
    <row r="176" spans="1:8" ht="15">
      <c r="A176" s="482">
        <v>2</v>
      </c>
      <c r="B176" s="652"/>
      <c r="C176" s="653"/>
      <c r="D176" s="653"/>
      <c r="E176" s="653"/>
      <c r="F176" s="654"/>
      <c r="G176" s="463"/>
      <c r="H176" s="483"/>
    </row>
    <row r="177" spans="1:8" ht="15">
      <c r="A177" s="482">
        <v>3</v>
      </c>
      <c r="B177" s="652"/>
      <c r="C177" s="653"/>
      <c r="D177" s="653"/>
      <c r="E177" s="653"/>
      <c r="F177" s="654"/>
      <c r="G177" s="463"/>
      <c r="H177" s="483"/>
    </row>
    <row r="178" spans="1:8" ht="15.75" thickBot="1">
      <c r="A178" s="484">
        <v>4</v>
      </c>
      <c r="B178" s="667"/>
      <c r="C178" s="668"/>
      <c r="D178" s="668"/>
      <c r="E178" s="668"/>
      <c r="F178" s="669"/>
      <c r="G178" s="485"/>
      <c r="H178" s="486"/>
    </row>
    <row r="179" spans="1:8" ht="15.75" customHeight="1">
      <c r="A179" s="459"/>
      <c r="B179" s="8"/>
      <c r="G179" s="459"/>
      <c r="H179" s="451"/>
    </row>
    <row r="180" spans="1:8" ht="18.75" customHeight="1" thickBot="1">
      <c r="A180" s="670" t="s">
        <v>262</v>
      </c>
      <c r="B180" s="670"/>
      <c r="C180" s="670"/>
      <c r="D180" s="670"/>
      <c r="E180" s="670"/>
      <c r="F180" s="670"/>
      <c r="G180" s="670"/>
      <c r="H180" s="670"/>
    </row>
    <row r="181" spans="1:8" ht="15.75" thickBot="1">
      <c r="A181" s="471" t="s">
        <v>242</v>
      </c>
      <c r="B181" s="472" t="s">
        <v>243</v>
      </c>
      <c r="C181" s="472" t="s">
        <v>244</v>
      </c>
      <c r="D181" s="472" t="s">
        <v>245</v>
      </c>
      <c r="E181" s="472" t="s">
        <v>246</v>
      </c>
      <c r="F181" s="473" t="s">
        <v>247</v>
      </c>
      <c r="G181" s="472" t="s">
        <v>6</v>
      </c>
      <c r="H181" s="474" t="s">
        <v>248</v>
      </c>
    </row>
    <row r="182" spans="1:8" ht="15.75" thickTop="1">
      <c r="A182" s="475">
        <v>1</v>
      </c>
      <c r="B182" s="470"/>
      <c r="C182" s="470"/>
      <c r="D182" s="470"/>
      <c r="E182" s="470"/>
      <c r="F182" s="470"/>
      <c r="G182" s="470"/>
      <c r="H182" s="476"/>
    </row>
    <row r="183" spans="1:8" ht="15">
      <c r="A183" s="477">
        <v>2</v>
      </c>
      <c r="B183" s="469"/>
      <c r="C183" s="469"/>
      <c r="D183" s="469"/>
      <c r="E183" s="469"/>
      <c r="F183" s="469"/>
      <c r="G183" s="469"/>
      <c r="H183" s="478"/>
    </row>
    <row r="184" spans="1:8" ht="15">
      <c r="A184" s="477">
        <v>3</v>
      </c>
      <c r="B184" s="469"/>
      <c r="C184" s="469"/>
      <c r="D184" s="469"/>
      <c r="E184" s="469"/>
      <c r="F184" s="469"/>
      <c r="G184" s="469"/>
      <c r="H184" s="478"/>
    </row>
    <row r="185" spans="1:8" ht="15">
      <c r="A185" s="477">
        <v>4</v>
      </c>
      <c r="B185" s="469"/>
      <c r="C185" s="469"/>
      <c r="D185" s="469"/>
      <c r="E185" s="469"/>
      <c r="F185" s="469"/>
      <c r="G185" s="469"/>
      <c r="H185" s="478"/>
    </row>
    <row r="186" spans="1:8" ht="15">
      <c r="A186" s="477">
        <v>5</v>
      </c>
      <c r="B186" s="469"/>
      <c r="C186" s="469"/>
      <c r="D186" s="469"/>
      <c r="E186" s="469"/>
      <c r="F186" s="469"/>
      <c r="G186" s="469"/>
      <c r="H186" s="478"/>
    </row>
    <row r="187" spans="1:8" ht="15">
      <c r="A187" s="477">
        <v>6</v>
      </c>
      <c r="B187" s="469"/>
      <c r="C187" s="469"/>
      <c r="D187" s="469"/>
      <c r="E187" s="469"/>
      <c r="F187" s="469"/>
      <c r="G187" s="469"/>
      <c r="H187" s="478"/>
    </row>
    <row r="188" spans="1:8" ht="15">
      <c r="A188" s="477">
        <v>7</v>
      </c>
      <c r="B188" s="469"/>
      <c r="C188" s="469"/>
      <c r="D188" s="469"/>
      <c r="E188" s="469"/>
      <c r="F188" s="469"/>
      <c r="G188" s="469"/>
      <c r="H188" s="478"/>
    </row>
    <row r="189" spans="1:8" ht="15">
      <c r="A189" s="477">
        <v>8</v>
      </c>
      <c r="B189" s="469"/>
      <c r="C189" s="469"/>
      <c r="D189" s="469"/>
      <c r="E189" s="469"/>
      <c r="F189" s="469"/>
      <c r="G189" s="469"/>
      <c r="H189" s="478"/>
    </row>
    <row r="190" spans="1:8" ht="15">
      <c r="A190" s="477">
        <v>9</v>
      </c>
      <c r="B190" s="469"/>
      <c r="C190" s="469"/>
      <c r="D190" s="469"/>
      <c r="E190" s="469"/>
      <c r="F190" s="469"/>
      <c r="G190" s="469"/>
      <c r="H190" s="478"/>
    </row>
    <row r="191" spans="1:8" ht="15">
      <c r="A191" s="477">
        <v>10</v>
      </c>
      <c r="B191" s="469"/>
      <c r="C191" s="469"/>
      <c r="D191" s="469"/>
      <c r="E191" s="469"/>
      <c r="F191" s="469"/>
      <c r="G191" s="469"/>
      <c r="H191" s="478"/>
    </row>
    <row r="192" spans="1:8" ht="15">
      <c r="A192" s="477">
        <v>11</v>
      </c>
      <c r="B192" s="469"/>
      <c r="C192" s="469"/>
      <c r="D192" s="469"/>
      <c r="E192" s="469"/>
      <c r="F192" s="469"/>
      <c r="G192" s="469"/>
      <c r="H192" s="478"/>
    </row>
    <row r="193" spans="1:8" ht="15">
      <c r="A193" s="477">
        <v>12</v>
      </c>
      <c r="B193" s="469"/>
      <c r="C193" s="469"/>
      <c r="D193" s="469"/>
      <c r="E193" s="469"/>
      <c r="F193" s="469"/>
      <c r="G193" s="469"/>
      <c r="H193" s="478"/>
    </row>
    <row r="194" spans="1:8" ht="15">
      <c r="A194" s="477">
        <v>13</v>
      </c>
      <c r="B194" s="469"/>
      <c r="C194" s="469"/>
      <c r="D194" s="469"/>
      <c r="E194" s="469"/>
      <c r="F194" s="469"/>
      <c r="G194" s="469"/>
      <c r="H194" s="478"/>
    </row>
    <row r="195" spans="1:8" ht="15">
      <c r="A195" s="477">
        <v>14</v>
      </c>
      <c r="B195" s="469"/>
      <c r="C195" s="469"/>
      <c r="D195" s="469"/>
      <c r="E195" s="469"/>
      <c r="F195" s="469"/>
      <c r="G195" s="469"/>
      <c r="H195" s="478"/>
    </row>
    <row r="196" spans="1:8" ht="15">
      <c r="A196" s="477">
        <v>15</v>
      </c>
      <c r="B196" s="469"/>
      <c r="C196" s="469"/>
      <c r="D196" s="469"/>
      <c r="E196" s="469"/>
      <c r="F196" s="469"/>
      <c r="G196" s="469"/>
      <c r="H196" s="478"/>
    </row>
    <row r="197" spans="1:8" ht="15">
      <c r="A197" s="477">
        <v>16</v>
      </c>
      <c r="B197" s="469"/>
      <c r="C197" s="469"/>
      <c r="D197" s="469"/>
      <c r="E197" s="469"/>
      <c r="F197" s="469"/>
      <c r="G197" s="469"/>
      <c r="H197" s="478"/>
    </row>
    <row r="198" spans="1:8" ht="15">
      <c r="A198" s="477">
        <v>17</v>
      </c>
      <c r="B198" s="469"/>
      <c r="C198" s="469"/>
      <c r="D198" s="469"/>
      <c r="E198" s="469"/>
      <c r="F198" s="469"/>
      <c r="G198" s="469"/>
      <c r="H198" s="478"/>
    </row>
    <row r="199" spans="1:8" ht="15">
      <c r="A199" s="477">
        <v>18</v>
      </c>
      <c r="B199" s="469"/>
      <c r="C199" s="469"/>
      <c r="D199" s="469"/>
      <c r="E199" s="469"/>
      <c r="F199" s="469"/>
      <c r="G199" s="469"/>
      <c r="H199" s="478"/>
    </row>
    <row r="200" spans="1:8" ht="15">
      <c r="A200" s="477">
        <v>19</v>
      </c>
      <c r="B200" s="469"/>
      <c r="C200" s="469"/>
      <c r="D200" s="469"/>
      <c r="E200" s="469"/>
      <c r="F200" s="469"/>
      <c r="G200" s="469"/>
      <c r="H200" s="478"/>
    </row>
    <row r="201" spans="1:8" ht="15">
      <c r="A201" s="477">
        <v>20</v>
      </c>
      <c r="B201" s="469"/>
      <c r="C201" s="469"/>
      <c r="D201" s="469"/>
      <c r="E201" s="469"/>
      <c r="F201" s="469"/>
      <c r="G201" s="469"/>
      <c r="H201" s="478"/>
    </row>
    <row r="202" spans="1:8" ht="15">
      <c r="A202" s="477">
        <v>21</v>
      </c>
      <c r="B202" s="469"/>
      <c r="C202" s="469"/>
      <c r="D202" s="469"/>
      <c r="E202" s="469"/>
      <c r="F202" s="469"/>
      <c r="G202" s="469"/>
      <c r="H202" s="478"/>
    </row>
    <row r="203" spans="1:8" ht="15">
      <c r="A203" s="477">
        <v>22</v>
      </c>
      <c r="B203" s="469"/>
      <c r="C203" s="469"/>
      <c r="D203" s="469"/>
      <c r="E203" s="469"/>
      <c r="F203" s="469"/>
      <c r="G203" s="469"/>
      <c r="H203" s="478"/>
    </row>
    <row r="204" spans="1:8" ht="15">
      <c r="A204" s="477">
        <v>23</v>
      </c>
      <c r="B204" s="469"/>
      <c r="C204" s="469"/>
      <c r="D204" s="469"/>
      <c r="E204" s="469"/>
      <c r="F204" s="469"/>
      <c r="G204" s="469"/>
      <c r="H204" s="478"/>
    </row>
    <row r="205" spans="1:8" ht="15">
      <c r="A205" s="477">
        <v>24</v>
      </c>
      <c r="B205" s="469"/>
      <c r="C205" s="469"/>
      <c r="D205" s="469"/>
      <c r="E205" s="469"/>
      <c r="F205" s="469"/>
      <c r="G205" s="469"/>
      <c r="H205" s="478"/>
    </row>
    <row r="206" spans="1:8" ht="15.75" thickBot="1">
      <c r="A206" s="479">
        <v>25</v>
      </c>
      <c r="B206" s="480"/>
      <c r="C206" s="480"/>
      <c r="D206" s="480"/>
      <c r="E206" s="480"/>
      <c r="F206" s="480"/>
      <c r="G206" s="480"/>
      <c r="H206" s="481"/>
    </row>
    <row r="207" spans="2:8" ht="15.75" customHeight="1">
      <c r="B207" s="8"/>
      <c r="H207" s="452"/>
    </row>
    <row r="208" spans="1:8" ht="19.5" thickBot="1">
      <c r="A208" s="663" t="s">
        <v>254</v>
      </c>
      <c r="B208" s="663"/>
      <c r="C208" s="663"/>
      <c r="D208" s="663"/>
      <c r="E208" s="663"/>
      <c r="F208" s="663"/>
      <c r="G208" s="663"/>
      <c r="H208" s="663"/>
    </row>
    <row r="209" spans="1:8" ht="19.5" thickBot="1">
      <c r="A209" s="494"/>
      <c r="B209" s="660" t="s">
        <v>239</v>
      </c>
      <c r="C209" s="661"/>
      <c r="D209" s="661"/>
      <c r="E209" s="661"/>
      <c r="F209" s="662"/>
      <c r="G209" s="495" t="s">
        <v>257</v>
      </c>
      <c r="H209" s="496" t="s">
        <v>228</v>
      </c>
    </row>
    <row r="210" spans="1:8" ht="15">
      <c r="A210" s="489">
        <v>1</v>
      </c>
      <c r="B210" s="664"/>
      <c r="C210" s="665"/>
      <c r="D210" s="665"/>
      <c r="E210" s="665"/>
      <c r="F210" s="666"/>
      <c r="G210" s="487"/>
      <c r="H210" s="488"/>
    </row>
    <row r="211" spans="1:8" ht="15">
      <c r="A211" s="482">
        <v>2</v>
      </c>
      <c r="B211" s="652"/>
      <c r="C211" s="653"/>
      <c r="D211" s="653"/>
      <c r="E211" s="653"/>
      <c r="F211" s="654"/>
      <c r="G211" s="463"/>
      <c r="H211" s="483"/>
    </row>
    <row r="212" spans="1:8" ht="15">
      <c r="A212" s="482">
        <v>3</v>
      </c>
      <c r="B212" s="652"/>
      <c r="C212" s="653"/>
      <c r="D212" s="653"/>
      <c r="E212" s="653"/>
      <c r="F212" s="654"/>
      <c r="G212" s="463"/>
      <c r="H212" s="483"/>
    </row>
    <row r="213" spans="1:8" ht="15.75" thickBot="1">
      <c r="A213" s="484">
        <v>4</v>
      </c>
      <c r="B213" s="667"/>
      <c r="C213" s="668"/>
      <c r="D213" s="668"/>
      <c r="E213" s="668"/>
      <c r="F213" s="669"/>
      <c r="G213" s="485"/>
      <c r="H213" s="486"/>
    </row>
    <row r="214" spans="1:6" ht="15">
      <c r="A214" s="454"/>
      <c r="B214" s="455"/>
      <c r="C214" s="454"/>
      <c r="D214" s="454"/>
      <c r="E214" s="454"/>
      <c r="F214" s="452"/>
    </row>
    <row r="215" spans="1:6" ht="15">
      <c r="A215" s="454"/>
      <c r="B215" s="455"/>
      <c r="C215" s="454"/>
      <c r="D215" s="454"/>
      <c r="E215" s="454"/>
      <c r="F215" s="452"/>
    </row>
    <row r="216" spans="1:6" ht="15">
      <c r="A216" s="454"/>
      <c r="B216" s="455"/>
      <c r="C216" s="454"/>
      <c r="D216" s="454"/>
      <c r="E216" s="454"/>
      <c r="F216" s="452"/>
    </row>
    <row r="217" spans="1:6" ht="15">
      <c r="A217" s="454"/>
      <c r="B217" s="455"/>
      <c r="C217" s="454"/>
      <c r="D217" s="454"/>
      <c r="E217" s="454"/>
      <c r="F217" s="452"/>
    </row>
    <row r="218" spans="1:6" ht="15">
      <c r="A218" s="454"/>
      <c r="B218" s="455"/>
      <c r="C218" s="454"/>
      <c r="D218" s="454"/>
      <c r="E218" s="454"/>
      <c r="F218" s="452"/>
    </row>
    <row r="219" spans="1:6" ht="15">
      <c r="A219" s="454"/>
      <c r="B219" s="455"/>
      <c r="C219" s="454"/>
      <c r="D219" s="454"/>
      <c r="E219" s="454"/>
      <c r="F219" s="452"/>
    </row>
    <row r="220" spans="1:6" ht="15">
      <c r="A220" s="454"/>
      <c r="B220" s="455"/>
      <c r="C220" s="454"/>
      <c r="D220" s="454"/>
      <c r="E220" s="454"/>
      <c r="F220" s="452"/>
    </row>
    <row r="221" spans="1:6" ht="15">
      <c r="A221" s="454"/>
      <c r="B221" s="455"/>
      <c r="C221" s="454"/>
      <c r="D221" s="454"/>
      <c r="E221" s="454"/>
      <c r="F221" s="452"/>
    </row>
    <row r="222" spans="1:6" ht="15">
      <c r="A222" s="454"/>
      <c r="B222" s="455"/>
      <c r="C222" s="454"/>
      <c r="D222" s="454"/>
      <c r="E222" s="454"/>
      <c r="F222" s="452"/>
    </row>
    <row r="223" spans="1:6" ht="15">
      <c r="A223" s="454"/>
      <c r="B223" s="455"/>
      <c r="C223" s="454"/>
      <c r="D223" s="454"/>
      <c r="E223" s="454"/>
      <c r="F223" s="452"/>
    </row>
    <row r="224" spans="1:6" ht="15">
      <c r="A224" s="454"/>
      <c r="B224" s="455"/>
      <c r="C224" s="454"/>
      <c r="D224" s="454"/>
      <c r="E224" s="454"/>
      <c r="F224" s="452"/>
    </row>
    <row r="225" spans="1:6" ht="15">
      <c r="A225" s="454"/>
      <c r="B225" s="455"/>
      <c r="C225" s="454"/>
      <c r="D225" s="454"/>
      <c r="E225" s="454"/>
      <c r="F225" s="452"/>
    </row>
    <row r="226" spans="1:6" ht="15">
      <c r="A226" s="454"/>
      <c r="B226" s="455"/>
      <c r="C226" s="454"/>
      <c r="D226" s="454"/>
      <c r="E226" s="454"/>
      <c r="F226" s="452"/>
    </row>
    <row r="227" spans="1:6" ht="15">
      <c r="A227" s="454"/>
      <c r="B227" s="455"/>
      <c r="C227" s="454"/>
      <c r="D227" s="454"/>
      <c r="E227" s="454"/>
      <c r="F227" s="452"/>
    </row>
    <row r="228" spans="1:6" ht="15">
      <c r="A228" s="454"/>
      <c r="B228" s="455"/>
      <c r="C228" s="454"/>
      <c r="D228" s="454"/>
      <c r="E228" s="454"/>
      <c r="F228" s="452"/>
    </row>
    <row r="229" spans="1:6" ht="15">
      <c r="A229" s="454"/>
      <c r="B229" s="455"/>
      <c r="C229" s="454"/>
      <c r="D229" s="454"/>
      <c r="E229" s="454"/>
      <c r="F229" s="452"/>
    </row>
    <row r="230" spans="1:6" ht="15">
      <c r="A230" s="454"/>
      <c r="B230" s="455"/>
      <c r="C230" s="454"/>
      <c r="D230" s="454"/>
      <c r="E230" s="454"/>
      <c r="F230" s="452"/>
    </row>
    <row r="231" spans="1:6" ht="15">
      <c r="A231" s="454"/>
      <c r="B231" s="455"/>
      <c r="C231" s="454"/>
      <c r="D231" s="454"/>
      <c r="E231" s="454"/>
      <c r="F231" s="452"/>
    </row>
    <row r="232" spans="1:6" ht="15">
      <c r="A232" s="454"/>
      <c r="B232" s="455"/>
      <c r="C232" s="454"/>
      <c r="D232" s="454"/>
      <c r="E232" s="454"/>
      <c r="F232" s="452"/>
    </row>
    <row r="233" spans="1:6" ht="15">
      <c r="A233" s="454"/>
      <c r="B233" s="455"/>
      <c r="C233" s="454"/>
      <c r="D233" s="454"/>
      <c r="E233" s="454"/>
      <c r="F233" s="452"/>
    </row>
    <row r="234" spans="1:6" ht="15">
      <c r="A234" s="454"/>
      <c r="B234" s="455"/>
      <c r="C234" s="454"/>
      <c r="D234" s="454"/>
      <c r="E234" s="454"/>
      <c r="F234" s="452"/>
    </row>
    <row r="235" spans="1:6" ht="15">
      <c r="A235" s="454"/>
      <c r="B235" s="455"/>
      <c r="C235" s="454"/>
      <c r="D235" s="454"/>
      <c r="E235" s="454"/>
      <c r="F235" s="452"/>
    </row>
    <row r="236" spans="1:6" ht="15">
      <c r="A236" s="454"/>
      <c r="B236" s="455"/>
      <c r="C236" s="454"/>
      <c r="D236" s="454"/>
      <c r="E236" s="454"/>
      <c r="F236" s="452"/>
    </row>
    <row r="237" spans="1:6" ht="15">
      <c r="A237" s="454"/>
      <c r="B237" s="455"/>
      <c r="C237" s="454"/>
      <c r="D237" s="454"/>
      <c r="E237" s="454"/>
      <c r="F237" s="452"/>
    </row>
    <row r="238" spans="1:6" ht="15">
      <c r="A238" s="454"/>
      <c r="B238" s="455"/>
      <c r="C238" s="454"/>
      <c r="D238" s="454"/>
      <c r="E238" s="454"/>
      <c r="F238" s="452"/>
    </row>
    <row r="239" spans="1:6" ht="15">
      <c r="A239" s="454"/>
      <c r="B239" s="455"/>
      <c r="C239" s="454"/>
      <c r="D239" s="454"/>
      <c r="E239" s="454"/>
      <c r="F239" s="452"/>
    </row>
    <row r="240" spans="1:6" ht="15">
      <c r="A240" s="454"/>
      <c r="B240" s="455"/>
      <c r="C240" s="454"/>
      <c r="D240" s="454"/>
      <c r="E240" s="454"/>
      <c r="F240" s="452"/>
    </row>
    <row r="241" spans="1:6" ht="15">
      <c r="A241" s="454"/>
      <c r="B241" s="455"/>
      <c r="C241" s="454"/>
      <c r="D241" s="454"/>
      <c r="E241" s="454"/>
      <c r="F241" s="452"/>
    </row>
    <row r="242" spans="1:6" ht="15">
      <c r="A242" s="454"/>
      <c r="B242" s="455"/>
      <c r="C242" s="454"/>
      <c r="D242" s="454"/>
      <c r="E242" s="454"/>
      <c r="F242" s="452"/>
    </row>
    <row r="243" spans="1:6" ht="15">
      <c r="A243" s="454"/>
      <c r="B243" s="455"/>
      <c r="C243" s="454"/>
      <c r="D243" s="454"/>
      <c r="E243" s="454"/>
      <c r="F243" s="452"/>
    </row>
    <row r="244" spans="1:6" ht="15">
      <c r="A244" s="454"/>
      <c r="B244" s="455"/>
      <c r="C244" s="454"/>
      <c r="D244" s="454"/>
      <c r="E244" s="454"/>
      <c r="F244" s="452"/>
    </row>
    <row r="245" spans="1:6" ht="15">
      <c r="A245" s="454"/>
      <c r="B245" s="455"/>
      <c r="C245" s="454"/>
      <c r="D245" s="454"/>
      <c r="E245" s="454"/>
      <c r="F245" s="452"/>
    </row>
    <row r="246" spans="1:6" ht="15">
      <c r="A246" s="454"/>
      <c r="B246" s="455"/>
      <c r="C246" s="454"/>
      <c r="D246" s="454"/>
      <c r="E246" s="454"/>
      <c r="F246" s="452"/>
    </row>
    <row r="247" spans="1:6" ht="15">
      <c r="A247" s="454"/>
      <c r="B247" s="455"/>
      <c r="C247" s="454"/>
      <c r="D247" s="454"/>
      <c r="E247" s="454"/>
      <c r="F247" s="452"/>
    </row>
    <row r="248" spans="1:6" ht="15">
      <c r="A248" s="454"/>
      <c r="B248" s="455"/>
      <c r="C248" s="454"/>
      <c r="D248" s="454"/>
      <c r="E248" s="454"/>
      <c r="F248" s="452"/>
    </row>
    <row r="249" spans="1:6" ht="15">
      <c r="A249" s="454"/>
      <c r="B249" s="455"/>
      <c r="C249" s="454"/>
      <c r="D249" s="454"/>
      <c r="E249" s="454"/>
      <c r="F249" s="452"/>
    </row>
    <row r="250" spans="1:6" ht="15">
      <c r="A250" s="454"/>
      <c r="B250" s="455"/>
      <c r="C250" s="454"/>
      <c r="D250" s="454"/>
      <c r="E250" s="454"/>
      <c r="F250" s="452"/>
    </row>
    <row r="251" spans="1:6" ht="15">
      <c r="A251" s="454"/>
      <c r="B251" s="455"/>
      <c r="C251" s="454"/>
      <c r="D251" s="454"/>
      <c r="E251" s="454"/>
      <c r="F251" s="452"/>
    </row>
    <row r="252" spans="1:6" ht="15">
      <c r="A252" s="454"/>
      <c r="B252" s="455"/>
      <c r="C252" s="454"/>
      <c r="D252" s="454"/>
      <c r="E252" s="454"/>
      <c r="F252" s="452"/>
    </row>
    <row r="253" spans="1:6" ht="15">
      <c r="A253" s="454"/>
      <c r="B253" s="455"/>
      <c r="C253" s="454"/>
      <c r="D253" s="454"/>
      <c r="E253" s="454"/>
      <c r="F253" s="452"/>
    </row>
    <row r="254" spans="1:6" ht="15">
      <c r="A254" s="454"/>
      <c r="B254" s="455"/>
      <c r="C254" s="454"/>
      <c r="D254" s="454"/>
      <c r="E254" s="454"/>
      <c r="F254" s="452"/>
    </row>
    <row r="255" spans="1:6" ht="15">
      <c r="A255" s="454"/>
      <c r="B255" s="455"/>
      <c r="C255" s="454"/>
      <c r="D255" s="454"/>
      <c r="E255" s="454"/>
      <c r="F255" s="452"/>
    </row>
    <row r="256" spans="1:6" ht="15">
      <c r="A256" s="454"/>
      <c r="B256" s="455"/>
      <c r="C256" s="454"/>
      <c r="D256" s="454"/>
      <c r="E256" s="454"/>
      <c r="F256" s="452"/>
    </row>
    <row r="257" spans="1:6" ht="15">
      <c r="A257" s="454"/>
      <c r="B257" s="455"/>
      <c r="C257" s="454"/>
      <c r="D257" s="454"/>
      <c r="E257" s="454"/>
      <c r="F257" s="452"/>
    </row>
    <row r="258" spans="1:6" ht="15">
      <c r="A258" s="454"/>
      <c r="B258" s="455"/>
      <c r="C258" s="454"/>
      <c r="D258" s="454"/>
      <c r="E258" s="454"/>
      <c r="F258" s="452"/>
    </row>
    <row r="259" spans="1:6" ht="15">
      <c r="A259" s="454"/>
      <c r="B259" s="455"/>
      <c r="C259" s="454"/>
      <c r="D259" s="454"/>
      <c r="E259" s="454"/>
      <c r="F259" s="452"/>
    </row>
    <row r="260" spans="1:6" ht="15">
      <c r="A260" s="454"/>
      <c r="B260" s="455"/>
      <c r="C260" s="454"/>
      <c r="D260" s="454"/>
      <c r="E260" s="454"/>
      <c r="F260" s="452"/>
    </row>
    <row r="261" spans="1:6" ht="15">
      <c r="A261" s="454"/>
      <c r="B261" s="455"/>
      <c r="C261" s="454"/>
      <c r="D261" s="454"/>
      <c r="E261" s="454"/>
      <c r="F261" s="452"/>
    </row>
    <row r="262" spans="1:6" ht="15">
      <c r="A262" s="454"/>
      <c r="B262" s="455"/>
      <c r="C262" s="454"/>
      <c r="D262" s="454"/>
      <c r="E262" s="454"/>
      <c r="F262" s="452"/>
    </row>
    <row r="263" spans="1:6" ht="15">
      <c r="A263" s="454"/>
      <c r="B263" s="455"/>
      <c r="C263" s="454"/>
      <c r="D263" s="454"/>
      <c r="E263" s="454"/>
      <c r="F263" s="452"/>
    </row>
    <row r="264" spans="1:6" ht="15">
      <c r="A264" s="454"/>
      <c r="B264" s="455"/>
      <c r="C264" s="454"/>
      <c r="D264" s="454"/>
      <c r="E264" s="454"/>
      <c r="F264" s="452"/>
    </row>
    <row r="265" spans="1:6" ht="15">
      <c r="A265" s="454"/>
      <c r="B265" s="455"/>
      <c r="C265" s="454"/>
      <c r="D265" s="454"/>
      <c r="E265" s="454"/>
      <c r="F265" s="452"/>
    </row>
    <row r="266" spans="1:6" ht="15">
      <c r="A266" s="454"/>
      <c r="B266" s="455"/>
      <c r="C266" s="454"/>
      <c r="D266" s="454"/>
      <c r="E266" s="454"/>
      <c r="F266" s="452"/>
    </row>
    <row r="267" spans="1:6" ht="15">
      <c r="A267" s="454"/>
      <c r="B267" s="455"/>
      <c r="C267" s="454"/>
      <c r="D267" s="454"/>
      <c r="E267" s="454"/>
      <c r="F267" s="452"/>
    </row>
    <row r="268" spans="1:6" ht="15">
      <c r="A268" s="454"/>
      <c r="B268" s="455"/>
      <c r="C268" s="454"/>
      <c r="D268" s="454"/>
      <c r="E268" s="454"/>
      <c r="F268" s="452"/>
    </row>
    <row r="269" spans="1:6" ht="15">
      <c r="A269" s="454"/>
      <c r="B269" s="455"/>
      <c r="C269" s="454"/>
      <c r="D269" s="454"/>
      <c r="E269" s="454"/>
      <c r="F269" s="452"/>
    </row>
    <row r="270" spans="1:6" ht="15">
      <c r="A270" s="454"/>
      <c r="B270" s="455"/>
      <c r="C270" s="454"/>
      <c r="D270" s="454"/>
      <c r="E270" s="454"/>
      <c r="F270" s="452"/>
    </row>
    <row r="271" spans="1:6" ht="15">
      <c r="A271" s="454"/>
      <c r="B271" s="455"/>
      <c r="C271" s="454"/>
      <c r="D271" s="454"/>
      <c r="E271" s="454"/>
      <c r="F271" s="452"/>
    </row>
    <row r="272" spans="1:6" ht="15">
      <c r="A272" s="454"/>
      <c r="B272" s="455"/>
      <c r="C272" s="454"/>
      <c r="D272" s="454"/>
      <c r="E272" s="454"/>
      <c r="F272" s="452"/>
    </row>
    <row r="273" spans="1:6" ht="15">
      <c r="A273" s="454"/>
      <c r="B273" s="455"/>
      <c r="C273" s="454"/>
      <c r="D273" s="454"/>
      <c r="E273" s="454"/>
      <c r="F273" s="452"/>
    </row>
    <row r="274" spans="1:6" ht="15">
      <c r="A274" s="454"/>
      <c r="B274" s="455"/>
      <c r="C274" s="454"/>
      <c r="D274" s="454"/>
      <c r="E274" s="454"/>
      <c r="F274" s="452"/>
    </row>
    <row r="275" spans="1:6" ht="15">
      <c r="A275" s="454"/>
      <c r="B275" s="455"/>
      <c r="C275" s="454"/>
      <c r="D275" s="454"/>
      <c r="E275" s="454"/>
      <c r="F275" s="452"/>
    </row>
    <row r="276" spans="1:6" ht="15">
      <c r="A276" s="454"/>
      <c r="B276" s="455"/>
      <c r="C276" s="454"/>
      <c r="D276" s="454"/>
      <c r="E276" s="454"/>
      <c r="F276" s="452"/>
    </row>
    <row r="277" spans="1:6" ht="15">
      <c r="A277" s="454"/>
      <c r="B277" s="455"/>
      <c r="C277" s="454"/>
      <c r="D277" s="454"/>
      <c r="E277" s="454"/>
      <c r="F277" s="452"/>
    </row>
    <row r="278" spans="1:6" ht="15">
      <c r="A278" s="454"/>
      <c r="B278" s="455"/>
      <c r="C278" s="454"/>
      <c r="D278" s="454"/>
      <c r="E278" s="454"/>
      <c r="F278" s="452"/>
    </row>
    <row r="279" spans="1:6" ht="15">
      <c r="A279" s="454"/>
      <c r="B279" s="455"/>
      <c r="C279" s="454"/>
      <c r="D279" s="454"/>
      <c r="E279" s="454"/>
      <c r="F279" s="452"/>
    </row>
    <row r="280" spans="1:6" ht="15">
      <c r="A280" s="454"/>
      <c r="B280" s="455"/>
      <c r="C280" s="454"/>
      <c r="D280" s="454"/>
      <c r="E280" s="454"/>
      <c r="F280" s="452"/>
    </row>
    <row r="281" spans="1:6" ht="15">
      <c r="A281" s="454"/>
      <c r="B281" s="455"/>
      <c r="C281" s="454"/>
      <c r="D281" s="454"/>
      <c r="E281" s="454"/>
      <c r="F281" s="452"/>
    </row>
    <row r="282" spans="1:6" ht="15">
      <c r="A282" s="454"/>
      <c r="B282" s="455"/>
      <c r="C282" s="454"/>
      <c r="D282" s="454"/>
      <c r="E282" s="454"/>
      <c r="F282" s="452"/>
    </row>
    <row r="283" spans="1:6" ht="15">
      <c r="A283" s="454"/>
      <c r="B283" s="455"/>
      <c r="C283" s="454"/>
      <c r="D283" s="454"/>
      <c r="E283" s="454"/>
      <c r="F283" s="452"/>
    </row>
    <row r="284" spans="1:6" ht="15">
      <c r="A284" s="454"/>
      <c r="B284" s="455"/>
      <c r="C284" s="454"/>
      <c r="D284" s="454"/>
      <c r="E284" s="454"/>
      <c r="F284" s="452"/>
    </row>
    <row r="285" spans="1:6" ht="15">
      <c r="A285" s="454"/>
      <c r="B285" s="455"/>
      <c r="C285" s="454"/>
      <c r="D285" s="454"/>
      <c r="E285" s="454"/>
      <c r="F285" s="452"/>
    </row>
    <row r="286" spans="1:6" ht="15">
      <c r="A286" s="454"/>
      <c r="B286" s="455"/>
      <c r="C286" s="454"/>
      <c r="D286" s="454"/>
      <c r="E286" s="454"/>
      <c r="F286" s="452"/>
    </row>
    <row r="287" spans="1:6" ht="15">
      <c r="A287" s="454"/>
      <c r="B287" s="455"/>
      <c r="C287" s="454"/>
      <c r="D287" s="454"/>
      <c r="E287" s="454"/>
      <c r="F287" s="452"/>
    </row>
    <row r="288" spans="1:6" ht="15">
      <c r="A288" s="466"/>
      <c r="B288" s="455"/>
      <c r="C288" s="454"/>
      <c r="D288" s="454"/>
      <c r="E288" s="454"/>
      <c r="F288" s="452"/>
    </row>
    <row r="289" spans="1:6" ht="15">
      <c r="A289" s="454"/>
      <c r="B289" s="455"/>
      <c r="C289" s="454"/>
      <c r="D289" s="454"/>
      <c r="E289" s="456"/>
      <c r="F289" s="452"/>
    </row>
    <row r="290" spans="1:6" ht="15">
      <c r="A290" s="454"/>
      <c r="B290" s="455"/>
      <c r="C290" s="454"/>
      <c r="D290" s="454"/>
      <c r="E290" s="454"/>
      <c r="F290" s="452"/>
    </row>
    <row r="291" spans="1:6" ht="15">
      <c r="A291" s="454"/>
      <c r="B291" s="455"/>
      <c r="C291" s="454"/>
      <c r="D291" s="454"/>
      <c r="E291" s="454"/>
      <c r="F291" s="452"/>
    </row>
    <row r="292" spans="1:6" ht="15">
      <c r="A292" s="454"/>
      <c r="B292" s="455"/>
      <c r="C292" s="454"/>
      <c r="D292" s="454"/>
      <c r="E292" s="454"/>
      <c r="F292" s="452"/>
    </row>
    <row r="293" spans="1:6" ht="15">
      <c r="A293" s="454"/>
      <c r="B293" s="455"/>
      <c r="C293" s="454"/>
      <c r="D293" s="454"/>
      <c r="E293" s="454"/>
      <c r="F293" s="452"/>
    </row>
    <row r="294" spans="1:6" ht="15">
      <c r="A294" s="454"/>
      <c r="B294" s="455"/>
      <c r="C294" s="454"/>
      <c r="D294" s="454"/>
      <c r="E294" s="454"/>
      <c r="F294" s="452"/>
    </row>
    <row r="295" spans="1:6" ht="15">
      <c r="A295" s="454"/>
      <c r="B295" s="455"/>
      <c r="C295" s="454"/>
      <c r="D295" s="454"/>
      <c r="E295" s="454"/>
      <c r="F295" s="452"/>
    </row>
    <row r="296" spans="1:6" ht="15">
      <c r="A296" s="454"/>
      <c r="B296" s="455"/>
      <c r="C296" s="454"/>
      <c r="D296" s="454"/>
      <c r="E296" s="454"/>
      <c r="F296" s="452"/>
    </row>
    <row r="297" spans="1:6" ht="15">
      <c r="A297" s="454"/>
      <c r="B297" s="455"/>
      <c r="C297" s="454"/>
      <c r="D297" s="454"/>
      <c r="E297" s="454"/>
      <c r="F297" s="452"/>
    </row>
    <row r="298" spans="1:6" ht="15">
      <c r="A298" s="454"/>
      <c r="B298" s="455"/>
      <c r="C298" s="454"/>
      <c r="D298" s="454"/>
      <c r="E298" s="454"/>
      <c r="F298" s="452"/>
    </row>
    <row r="299" spans="1:6" ht="15">
      <c r="A299" s="454"/>
      <c r="B299" s="455"/>
      <c r="C299" s="454"/>
      <c r="D299" s="454"/>
      <c r="E299" s="454"/>
      <c r="F299" s="452"/>
    </row>
    <row r="300" spans="1:6" ht="15">
      <c r="A300" s="454"/>
      <c r="B300" s="455"/>
      <c r="C300" s="454"/>
      <c r="D300" s="454"/>
      <c r="E300" s="454"/>
      <c r="F300" s="452"/>
    </row>
    <row r="301" spans="1:6" ht="15">
      <c r="A301" s="454"/>
      <c r="B301" s="455"/>
      <c r="C301" s="454"/>
      <c r="D301" s="454"/>
      <c r="E301" s="454"/>
      <c r="F301" s="452"/>
    </row>
    <row r="302" spans="1:6" ht="15">
      <c r="A302" s="454"/>
      <c r="B302" s="455"/>
      <c r="C302" s="454"/>
      <c r="D302" s="454"/>
      <c r="E302" s="454"/>
      <c r="F302" s="452"/>
    </row>
    <row r="303" spans="1:6" ht="15">
      <c r="A303" s="454"/>
      <c r="B303" s="455"/>
      <c r="C303" s="454"/>
      <c r="D303" s="454"/>
      <c r="E303" s="454"/>
      <c r="F303" s="452"/>
    </row>
    <row r="304" spans="1:6" ht="15">
      <c r="A304" s="454"/>
      <c r="B304" s="455"/>
      <c r="C304" s="454"/>
      <c r="D304" s="454"/>
      <c r="E304" s="454"/>
      <c r="F304" s="452"/>
    </row>
    <row r="305" spans="1:6" ht="15">
      <c r="A305" s="454"/>
      <c r="B305" s="455"/>
      <c r="C305" s="454"/>
      <c r="D305" s="454"/>
      <c r="E305" s="454"/>
      <c r="F305" s="452"/>
    </row>
    <row r="306" spans="1:6" ht="15">
      <c r="A306" s="454"/>
      <c r="B306" s="455"/>
      <c r="C306" s="454"/>
      <c r="D306" s="454"/>
      <c r="E306" s="454"/>
      <c r="F306" s="452"/>
    </row>
    <row r="307" spans="1:6" ht="15">
      <c r="A307" s="454"/>
      <c r="B307" s="455"/>
      <c r="C307" s="454"/>
      <c r="D307" s="454"/>
      <c r="E307" s="454"/>
      <c r="F307" s="452"/>
    </row>
    <row r="308" spans="1:6" ht="15">
      <c r="A308" s="454"/>
      <c r="B308" s="455"/>
      <c r="C308" s="454"/>
      <c r="D308" s="454"/>
      <c r="E308" s="454"/>
      <c r="F308" s="452"/>
    </row>
    <row r="309" spans="1:6" ht="15">
      <c r="A309" s="454"/>
      <c r="B309" s="455"/>
      <c r="C309" s="454"/>
      <c r="D309" s="454"/>
      <c r="E309" s="454"/>
      <c r="F309" s="452"/>
    </row>
    <row r="310" spans="1:6" ht="15">
      <c r="A310" s="454"/>
      <c r="B310" s="455"/>
      <c r="C310" s="454"/>
      <c r="D310" s="454"/>
      <c r="E310" s="454"/>
      <c r="F310" s="452"/>
    </row>
    <row r="311" spans="1:6" ht="15">
      <c r="A311" s="454"/>
      <c r="B311" s="455"/>
      <c r="C311" s="454"/>
      <c r="D311" s="454"/>
      <c r="E311" s="454"/>
      <c r="F311" s="452"/>
    </row>
    <row r="312" spans="1:6" ht="15">
      <c r="A312" s="454"/>
      <c r="B312" s="455"/>
      <c r="C312" s="454"/>
      <c r="D312" s="454"/>
      <c r="E312" s="454"/>
      <c r="F312" s="452"/>
    </row>
    <row r="313" spans="1:6" ht="15">
      <c r="A313" s="454"/>
      <c r="B313" s="455"/>
      <c r="C313" s="454"/>
      <c r="D313" s="454"/>
      <c r="E313" s="454"/>
      <c r="F313" s="452"/>
    </row>
    <row r="314" spans="1:6" ht="15">
      <c r="A314" s="454"/>
      <c r="B314" s="455"/>
      <c r="C314" s="454"/>
      <c r="D314" s="454"/>
      <c r="E314" s="454"/>
      <c r="F314" s="452"/>
    </row>
    <row r="315" spans="1:6" ht="15">
      <c r="A315" s="454"/>
      <c r="B315" s="455"/>
      <c r="C315" s="454"/>
      <c r="D315" s="454"/>
      <c r="E315" s="454"/>
      <c r="F315" s="452"/>
    </row>
    <row r="316" spans="1:6" ht="15">
      <c r="A316" s="454"/>
      <c r="B316" s="455"/>
      <c r="C316" s="454"/>
      <c r="D316" s="454"/>
      <c r="E316" s="454"/>
      <c r="F316" s="452"/>
    </row>
    <row r="317" spans="1:6" ht="15">
      <c r="A317" s="454"/>
      <c r="B317" s="455"/>
      <c r="C317" s="454"/>
      <c r="D317" s="454"/>
      <c r="E317" s="454"/>
      <c r="F317" s="452"/>
    </row>
    <row r="318" spans="1:6" ht="15">
      <c r="A318" s="454"/>
      <c r="B318" s="455"/>
      <c r="C318" s="454"/>
      <c r="D318" s="454"/>
      <c r="E318" s="454"/>
      <c r="F318" s="452"/>
    </row>
    <row r="319" spans="1:6" ht="15">
      <c r="A319" s="454"/>
      <c r="B319" s="455"/>
      <c r="C319" s="454"/>
      <c r="D319" s="454"/>
      <c r="E319" s="454"/>
      <c r="F319" s="452"/>
    </row>
    <row r="320" spans="1:6" ht="15">
      <c r="A320" s="454"/>
      <c r="B320" s="455"/>
      <c r="C320" s="454"/>
      <c r="D320" s="454"/>
      <c r="E320" s="454"/>
      <c r="F320" s="452"/>
    </row>
    <row r="321" spans="1:6" ht="15">
      <c r="A321" s="454"/>
      <c r="B321" s="455"/>
      <c r="C321" s="454"/>
      <c r="D321" s="454"/>
      <c r="E321" s="454"/>
      <c r="F321" s="452"/>
    </row>
    <row r="322" spans="1:6" ht="15">
      <c r="A322" s="454"/>
      <c r="B322" s="455"/>
      <c r="C322" s="454"/>
      <c r="D322" s="454"/>
      <c r="E322" s="454"/>
      <c r="F322" s="452"/>
    </row>
    <row r="323" spans="1:6" ht="15">
      <c r="A323" s="466"/>
      <c r="B323" s="455"/>
      <c r="C323" s="454"/>
      <c r="D323" s="454"/>
      <c r="E323" s="454"/>
      <c r="F323" s="452"/>
    </row>
    <row r="324" spans="1:6" ht="15">
      <c r="A324" s="454"/>
      <c r="B324" s="455"/>
      <c r="C324" s="454"/>
      <c r="D324" s="454"/>
      <c r="E324" s="456"/>
      <c r="F324" s="452"/>
    </row>
    <row r="325" spans="1:6" ht="15">
      <c r="A325" s="454"/>
      <c r="B325" s="455"/>
      <c r="C325" s="454"/>
      <c r="D325" s="454"/>
      <c r="E325" s="454"/>
      <c r="F325" s="452"/>
    </row>
    <row r="326" spans="1:6" ht="15">
      <c r="A326" s="454"/>
      <c r="B326" s="455"/>
      <c r="C326" s="454"/>
      <c r="D326" s="454"/>
      <c r="E326" s="454"/>
      <c r="F326" s="452"/>
    </row>
    <row r="327" spans="1:6" ht="15">
      <c r="A327" s="454"/>
      <c r="B327" s="455"/>
      <c r="C327" s="454"/>
      <c r="D327" s="454"/>
      <c r="E327" s="454"/>
      <c r="F327" s="452"/>
    </row>
    <row r="328" spans="1:6" ht="15">
      <c r="A328" s="454"/>
      <c r="B328" s="455"/>
      <c r="C328" s="454"/>
      <c r="D328" s="454"/>
      <c r="E328" s="454"/>
      <c r="F328" s="452"/>
    </row>
    <row r="329" spans="1:6" ht="15">
      <c r="A329" s="454"/>
      <c r="B329" s="455"/>
      <c r="C329" s="454"/>
      <c r="D329" s="454"/>
      <c r="E329" s="454"/>
      <c r="F329" s="452"/>
    </row>
    <row r="330" spans="1:6" ht="15">
      <c r="A330" s="454"/>
      <c r="B330" s="455"/>
      <c r="C330" s="454"/>
      <c r="D330" s="454"/>
      <c r="E330" s="454"/>
      <c r="F330" s="452"/>
    </row>
    <row r="331" spans="1:6" ht="15">
      <c r="A331" s="454"/>
      <c r="B331" s="455"/>
      <c r="C331" s="454"/>
      <c r="D331" s="454"/>
      <c r="E331" s="454"/>
      <c r="F331" s="452"/>
    </row>
    <row r="332" spans="1:6" ht="15">
      <c r="A332" s="454"/>
      <c r="B332" s="455"/>
      <c r="C332" s="454"/>
      <c r="D332" s="454"/>
      <c r="E332" s="454"/>
      <c r="F332" s="452"/>
    </row>
    <row r="333" spans="1:6" ht="15">
      <c r="A333" s="454"/>
      <c r="B333" s="455"/>
      <c r="C333" s="454"/>
      <c r="D333" s="454"/>
      <c r="E333" s="454"/>
      <c r="F333" s="452"/>
    </row>
    <row r="334" spans="1:6" ht="15">
      <c r="A334" s="454"/>
      <c r="B334" s="455"/>
      <c r="C334" s="454"/>
      <c r="D334" s="454"/>
      <c r="E334" s="454"/>
      <c r="F334" s="452"/>
    </row>
    <row r="335" spans="1:6" ht="15">
      <c r="A335" s="454"/>
      <c r="B335" s="455"/>
      <c r="C335" s="454"/>
      <c r="D335" s="454"/>
      <c r="E335" s="454"/>
      <c r="F335" s="452"/>
    </row>
    <row r="336" spans="1:6" ht="15">
      <c r="A336" s="454"/>
      <c r="B336" s="455"/>
      <c r="C336" s="454"/>
      <c r="D336" s="454"/>
      <c r="E336" s="454"/>
      <c r="F336" s="452"/>
    </row>
    <row r="337" spans="1:6" ht="15">
      <c r="A337" s="454"/>
      <c r="B337" s="455"/>
      <c r="C337" s="454"/>
      <c r="D337" s="454"/>
      <c r="E337" s="454"/>
      <c r="F337" s="452"/>
    </row>
    <row r="338" spans="1:6" ht="15">
      <c r="A338" s="454"/>
      <c r="B338" s="455"/>
      <c r="C338" s="454"/>
      <c r="D338" s="454"/>
      <c r="E338" s="454"/>
      <c r="F338" s="452"/>
    </row>
    <row r="339" spans="1:6" ht="15">
      <c r="A339" s="454"/>
      <c r="B339" s="455"/>
      <c r="C339" s="454"/>
      <c r="D339" s="454"/>
      <c r="E339" s="454"/>
      <c r="F339" s="452"/>
    </row>
    <row r="340" spans="1:6" ht="15">
      <c r="A340" s="454"/>
      <c r="B340" s="455"/>
      <c r="C340" s="454"/>
      <c r="D340" s="454"/>
      <c r="E340" s="454"/>
      <c r="F340" s="452"/>
    </row>
    <row r="341" spans="1:6" ht="15">
      <c r="A341" s="454"/>
      <c r="B341" s="455"/>
      <c r="C341" s="454"/>
      <c r="D341" s="454"/>
      <c r="E341" s="454"/>
      <c r="F341" s="452"/>
    </row>
    <row r="342" spans="1:6" ht="15">
      <c r="A342" s="454"/>
      <c r="B342" s="455"/>
      <c r="C342" s="454"/>
      <c r="D342" s="454"/>
      <c r="E342" s="454"/>
      <c r="F342" s="452"/>
    </row>
    <row r="343" spans="1:6" ht="15">
      <c r="A343" s="454"/>
      <c r="B343" s="455"/>
      <c r="C343" s="454"/>
      <c r="D343" s="454"/>
      <c r="E343" s="454"/>
      <c r="F343" s="452"/>
    </row>
    <row r="344" spans="1:6" ht="15">
      <c r="A344" s="466"/>
      <c r="B344" s="455"/>
      <c r="C344" s="454"/>
      <c r="D344" s="454"/>
      <c r="E344" s="454"/>
      <c r="F344" s="452"/>
    </row>
    <row r="345" spans="1:6" ht="15">
      <c r="A345" s="454"/>
      <c r="B345" s="455"/>
      <c r="C345" s="454"/>
      <c r="D345" s="454"/>
      <c r="E345" s="456"/>
      <c r="F345" s="452"/>
    </row>
    <row r="346" spans="1:6" ht="15">
      <c r="A346" s="454"/>
      <c r="B346" s="455"/>
      <c r="C346" s="454"/>
      <c r="D346" s="454"/>
      <c r="E346" s="454"/>
      <c r="F346" s="452"/>
    </row>
    <row r="347" spans="1:6" ht="15">
      <c r="A347" s="454"/>
      <c r="B347" s="455"/>
      <c r="C347" s="454"/>
      <c r="D347" s="454"/>
      <c r="E347" s="454"/>
      <c r="F347" s="452"/>
    </row>
    <row r="348" spans="1:6" ht="15">
      <c r="A348" s="454"/>
      <c r="B348" s="455"/>
      <c r="C348" s="454"/>
      <c r="D348" s="454"/>
      <c r="E348" s="454"/>
      <c r="F348" s="452"/>
    </row>
    <row r="349" spans="1:6" ht="15">
      <c r="A349" s="454"/>
      <c r="B349" s="455"/>
      <c r="C349" s="454"/>
      <c r="D349" s="454"/>
      <c r="E349" s="454"/>
      <c r="F349" s="452"/>
    </row>
    <row r="350" spans="1:6" ht="15">
      <c r="A350" s="454"/>
      <c r="B350" s="455"/>
      <c r="C350" s="454"/>
      <c r="D350" s="454"/>
      <c r="E350" s="454"/>
      <c r="F350" s="452"/>
    </row>
    <row r="351" spans="1:6" ht="15">
      <c r="A351" s="454"/>
      <c r="B351" s="455"/>
      <c r="C351" s="454"/>
      <c r="D351" s="454"/>
      <c r="E351" s="454"/>
      <c r="F351" s="452"/>
    </row>
    <row r="352" spans="1:6" ht="15">
      <c r="A352" s="454"/>
      <c r="B352" s="455"/>
      <c r="C352" s="454"/>
      <c r="D352" s="454"/>
      <c r="E352" s="454"/>
      <c r="F352" s="452"/>
    </row>
    <row r="353" spans="1:6" ht="15">
      <c r="A353" s="454"/>
      <c r="B353" s="455"/>
      <c r="C353" s="454"/>
      <c r="D353" s="454"/>
      <c r="E353" s="454"/>
      <c r="F353" s="452"/>
    </row>
    <row r="354" spans="1:6" ht="15">
      <c r="A354" s="454"/>
      <c r="B354" s="455"/>
      <c r="C354" s="454"/>
      <c r="D354" s="454"/>
      <c r="E354" s="454"/>
      <c r="F354" s="452"/>
    </row>
    <row r="355" spans="1:6" ht="15">
      <c r="A355" s="454"/>
      <c r="B355" s="455"/>
      <c r="C355" s="454"/>
      <c r="D355" s="454"/>
      <c r="E355" s="454"/>
      <c r="F355" s="452"/>
    </row>
    <row r="356" spans="1:6" ht="15">
      <c r="A356" s="454"/>
      <c r="B356" s="455"/>
      <c r="C356" s="454"/>
      <c r="D356" s="454"/>
      <c r="E356" s="454"/>
      <c r="F356" s="452"/>
    </row>
    <row r="357" spans="1:6" ht="15">
      <c r="A357" s="454"/>
      <c r="B357" s="455"/>
      <c r="C357" s="454"/>
      <c r="D357" s="454"/>
      <c r="E357" s="454"/>
      <c r="F357" s="452"/>
    </row>
    <row r="358" spans="1:6" ht="15">
      <c r="A358" s="454"/>
      <c r="B358" s="455"/>
      <c r="C358" s="454"/>
      <c r="D358" s="454"/>
      <c r="E358" s="454"/>
      <c r="F358" s="452"/>
    </row>
    <row r="359" spans="1:6" ht="15">
      <c r="A359" s="454"/>
      <c r="B359" s="455"/>
      <c r="C359" s="454"/>
      <c r="D359" s="454"/>
      <c r="E359" s="454"/>
      <c r="F359" s="452"/>
    </row>
    <row r="360" spans="1:6" ht="15">
      <c r="A360" s="454"/>
      <c r="B360" s="455"/>
      <c r="C360" s="454"/>
      <c r="D360" s="454"/>
      <c r="E360" s="454"/>
      <c r="F360" s="452"/>
    </row>
    <row r="361" spans="1:6" ht="15">
      <c r="A361" s="454"/>
      <c r="B361" s="455"/>
      <c r="C361" s="454"/>
      <c r="D361" s="454"/>
      <c r="E361" s="454"/>
      <c r="F361" s="452"/>
    </row>
    <row r="362" spans="1:6" ht="15">
      <c r="A362" s="454"/>
      <c r="B362" s="455"/>
      <c r="C362" s="454"/>
      <c r="D362" s="454"/>
      <c r="E362" s="454"/>
      <c r="F362" s="452"/>
    </row>
    <row r="363" spans="1:6" ht="15">
      <c r="A363" s="454"/>
      <c r="B363" s="455"/>
      <c r="C363" s="454"/>
      <c r="D363" s="454"/>
      <c r="E363" s="454"/>
      <c r="F363" s="452"/>
    </row>
    <row r="364" spans="1:6" ht="15">
      <c r="A364" s="454"/>
      <c r="B364" s="455"/>
      <c r="C364" s="454"/>
      <c r="D364" s="454"/>
      <c r="E364" s="454"/>
      <c r="F364" s="452"/>
    </row>
    <row r="365" spans="1:6" ht="15">
      <c r="A365" s="454"/>
      <c r="B365" s="455"/>
      <c r="C365" s="454"/>
      <c r="D365" s="454"/>
      <c r="E365" s="454"/>
      <c r="F365" s="452"/>
    </row>
    <row r="366" spans="1:6" ht="15">
      <c r="A366" s="466"/>
      <c r="B366" s="455"/>
      <c r="C366" s="454"/>
      <c r="D366" s="454"/>
      <c r="E366" s="454"/>
      <c r="F366" s="452"/>
    </row>
    <row r="367" spans="1:6" ht="15">
      <c r="A367" s="454"/>
      <c r="B367" s="455"/>
      <c r="C367" s="454"/>
      <c r="D367" s="454"/>
      <c r="E367" s="456"/>
      <c r="F367" s="452"/>
    </row>
    <row r="368" spans="1:6" ht="15">
      <c r="A368" s="454"/>
      <c r="B368" s="455"/>
      <c r="C368" s="454"/>
      <c r="D368" s="454"/>
      <c r="E368" s="454"/>
      <c r="F368" s="452"/>
    </row>
    <row r="369" spans="1:6" ht="15">
      <c r="A369" s="454"/>
      <c r="B369" s="455"/>
      <c r="C369" s="454"/>
      <c r="D369" s="454"/>
      <c r="E369" s="454"/>
      <c r="F369" s="452"/>
    </row>
    <row r="370" spans="1:6" ht="15">
      <c r="A370" s="454"/>
      <c r="B370" s="455"/>
      <c r="C370" s="454"/>
      <c r="D370" s="454"/>
      <c r="E370" s="454"/>
      <c r="F370" s="452"/>
    </row>
    <row r="371" spans="1:6" ht="15">
      <c r="A371" s="454"/>
      <c r="B371" s="455"/>
      <c r="C371" s="454"/>
      <c r="D371" s="454"/>
      <c r="E371" s="454"/>
      <c r="F371" s="452"/>
    </row>
    <row r="372" spans="1:6" ht="15">
      <c r="A372" s="454"/>
      <c r="B372" s="455"/>
      <c r="C372" s="454"/>
      <c r="D372" s="454"/>
      <c r="E372" s="454"/>
      <c r="F372" s="452"/>
    </row>
    <row r="373" spans="1:6" ht="15">
      <c r="A373" s="454"/>
      <c r="B373" s="455"/>
      <c r="C373" s="454"/>
      <c r="D373" s="454"/>
      <c r="E373" s="454"/>
      <c r="F373" s="452"/>
    </row>
    <row r="374" spans="1:6" ht="15">
      <c r="A374" s="466"/>
      <c r="B374" s="467"/>
      <c r="C374" s="466"/>
      <c r="D374" s="466"/>
      <c r="E374" s="466"/>
      <c r="F374" s="452"/>
    </row>
    <row r="375" spans="1:6" ht="15">
      <c r="A375" s="454"/>
      <c r="B375" s="455"/>
      <c r="C375" s="454"/>
      <c r="D375" s="454"/>
      <c r="E375" s="456"/>
      <c r="F375" s="452"/>
    </row>
    <row r="376" spans="1:6" ht="15">
      <c r="A376" s="454"/>
      <c r="B376" s="455"/>
      <c r="C376" s="454"/>
      <c r="D376" s="454"/>
      <c r="E376" s="454"/>
      <c r="F376" s="452"/>
    </row>
    <row r="377" spans="1:6" ht="15">
      <c r="A377" s="454"/>
      <c r="B377" s="455"/>
      <c r="C377" s="454"/>
      <c r="D377" s="454"/>
      <c r="E377" s="454"/>
      <c r="F377" s="452"/>
    </row>
    <row r="378" spans="1:6" ht="15">
      <c r="A378" s="454"/>
      <c r="B378" s="455"/>
      <c r="C378" s="454"/>
      <c r="D378" s="454"/>
      <c r="E378" s="454"/>
      <c r="F378" s="452"/>
    </row>
    <row r="379" spans="1:6" ht="15">
      <c r="A379" s="454"/>
      <c r="B379" s="455"/>
      <c r="C379" s="454"/>
      <c r="D379" s="454"/>
      <c r="E379" s="454"/>
      <c r="F379" s="452"/>
    </row>
    <row r="380" spans="1:6" ht="15">
      <c r="A380" s="454"/>
      <c r="B380" s="455"/>
      <c r="C380" s="454"/>
      <c r="D380" s="454"/>
      <c r="E380" s="454"/>
      <c r="F380" s="452"/>
    </row>
    <row r="381" spans="1:6" ht="15">
      <c r="A381" s="454"/>
      <c r="B381" s="455"/>
      <c r="C381" s="454"/>
      <c r="D381" s="454"/>
      <c r="E381" s="454"/>
      <c r="F381" s="452"/>
    </row>
    <row r="382" spans="1:6" ht="15">
      <c r="A382" s="454"/>
      <c r="B382" s="455"/>
      <c r="C382" s="454"/>
      <c r="D382" s="454"/>
      <c r="E382" s="454"/>
      <c r="F382" s="452"/>
    </row>
    <row r="383" spans="1:6" ht="15">
      <c r="A383" s="454"/>
      <c r="B383" s="455"/>
      <c r="C383" s="454"/>
      <c r="D383" s="454"/>
      <c r="E383" s="454"/>
      <c r="F383" s="452"/>
    </row>
    <row r="384" spans="1:6" ht="15">
      <c r="A384" s="454"/>
      <c r="B384" s="455"/>
      <c r="C384" s="454"/>
      <c r="D384" s="454"/>
      <c r="E384" s="454"/>
      <c r="F384" s="452"/>
    </row>
    <row r="385" spans="1:6" ht="15">
      <c r="A385" s="454"/>
      <c r="B385" s="455"/>
      <c r="C385" s="454"/>
      <c r="D385" s="454"/>
      <c r="E385" s="454"/>
      <c r="F385" s="452"/>
    </row>
    <row r="386" spans="1:6" ht="15">
      <c r="A386" s="454"/>
      <c r="B386" s="455"/>
      <c r="C386" s="454"/>
      <c r="D386" s="454"/>
      <c r="E386" s="454"/>
      <c r="F386" s="452"/>
    </row>
    <row r="387" spans="1:6" ht="15">
      <c r="A387" s="454"/>
      <c r="B387" s="455"/>
      <c r="C387" s="454"/>
      <c r="D387" s="454"/>
      <c r="E387" s="454"/>
      <c r="F387" s="452"/>
    </row>
    <row r="388" spans="1:6" ht="15">
      <c r="A388" s="454"/>
      <c r="B388" s="455"/>
      <c r="C388" s="454"/>
      <c r="D388" s="454"/>
      <c r="E388" s="454"/>
      <c r="F388" s="452"/>
    </row>
    <row r="389" spans="1:6" ht="15">
      <c r="A389" s="454"/>
      <c r="B389" s="455"/>
      <c r="C389" s="454"/>
      <c r="D389" s="454"/>
      <c r="E389" s="454"/>
      <c r="F389" s="452"/>
    </row>
    <row r="390" spans="1:6" ht="15">
      <c r="A390" s="454"/>
      <c r="B390" s="455"/>
      <c r="C390" s="454"/>
      <c r="D390" s="454"/>
      <c r="E390" s="454"/>
      <c r="F390" s="452"/>
    </row>
    <row r="391" spans="1:6" ht="15">
      <c r="A391" s="454"/>
      <c r="B391" s="455"/>
      <c r="C391" s="454"/>
      <c r="D391" s="454"/>
      <c r="E391" s="454"/>
      <c r="F391" s="452"/>
    </row>
    <row r="392" spans="1:6" ht="15">
      <c r="A392" s="454"/>
      <c r="B392" s="455"/>
      <c r="C392" s="454"/>
      <c r="D392" s="454"/>
      <c r="E392" s="454"/>
      <c r="F392" s="452"/>
    </row>
    <row r="393" spans="1:6" ht="15">
      <c r="A393" s="454"/>
      <c r="B393" s="455"/>
      <c r="C393" s="454"/>
      <c r="D393" s="454"/>
      <c r="E393" s="454"/>
      <c r="F393" s="452"/>
    </row>
    <row r="394" spans="1:6" ht="15">
      <c r="A394" s="454"/>
      <c r="B394" s="455"/>
      <c r="C394" s="454"/>
      <c r="D394" s="454"/>
      <c r="E394" s="454"/>
      <c r="F394" s="452"/>
    </row>
    <row r="395" spans="1:6" ht="15">
      <c r="A395" s="454"/>
      <c r="B395" s="455"/>
      <c r="C395" s="454"/>
      <c r="D395" s="454"/>
      <c r="E395" s="454"/>
      <c r="F395" s="452"/>
    </row>
    <row r="396" spans="1:6" ht="15">
      <c r="A396" s="454"/>
      <c r="B396" s="455"/>
      <c r="C396" s="454"/>
      <c r="D396" s="454"/>
      <c r="E396" s="454"/>
      <c r="F396" s="452"/>
    </row>
    <row r="397" spans="1:6" ht="15">
      <c r="A397" s="454"/>
      <c r="B397" s="455"/>
      <c r="C397" s="454"/>
      <c r="D397" s="454"/>
      <c r="E397" s="454"/>
      <c r="F397" s="452"/>
    </row>
    <row r="398" spans="1:6" ht="15">
      <c r="A398" s="454"/>
      <c r="B398" s="455"/>
      <c r="C398" s="454"/>
      <c r="D398" s="454"/>
      <c r="E398" s="454"/>
      <c r="F398" s="452"/>
    </row>
    <row r="399" spans="1:6" ht="15">
      <c r="A399" s="454"/>
      <c r="B399" s="455"/>
      <c r="C399" s="454"/>
      <c r="D399" s="454"/>
      <c r="E399" s="454"/>
      <c r="F399" s="452"/>
    </row>
    <row r="400" spans="1:6" ht="15">
      <c r="A400" s="454"/>
      <c r="B400" s="455"/>
      <c r="C400" s="454"/>
      <c r="D400" s="454"/>
      <c r="E400" s="454"/>
      <c r="F400" s="452"/>
    </row>
    <row r="401" spans="1:6" ht="15">
      <c r="A401" s="454"/>
      <c r="B401" s="455"/>
      <c r="C401" s="454"/>
      <c r="D401" s="454"/>
      <c r="E401" s="454"/>
      <c r="F401" s="452"/>
    </row>
    <row r="402" spans="1:6" ht="15">
      <c r="A402" s="454"/>
      <c r="B402" s="455"/>
      <c r="C402" s="454"/>
      <c r="D402" s="454"/>
      <c r="E402" s="454"/>
      <c r="F402" s="452"/>
    </row>
    <row r="403" spans="1:6" ht="15">
      <c r="A403" s="454"/>
      <c r="B403" s="455"/>
      <c r="C403" s="454"/>
      <c r="D403" s="454"/>
      <c r="E403" s="454"/>
      <c r="F403" s="452"/>
    </row>
    <row r="404" spans="1:6" ht="15">
      <c r="A404" s="454"/>
      <c r="B404" s="455"/>
      <c r="C404" s="454"/>
      <c r="D404" s="454"/>
      <c r="E404" s="454"/>
      <c r="F404" s="452"/>
    </row>
    <row r="405" spans="1:6" ht="15">
      <c r="A405" s="454"/>
      <c r="B405" s="455"/>
      <c r="C405" s="454"/>
      <c r="D405" s="454"/>
      <c r="E405" s="454"/>
      <c r="F405" s="452"/>
    </row>
    <row r="406" spans="1:6" ht="15">
      <c r="A406" s="454"/>
      <c r="B406" s="455"/>
      <c r="C406" s="454"/>
      <c r="D406" s="454"/>
      <c r="E406" s="454"/>
      <c r="F406" s="452"/>
    </row>
    <row r="407" spans="1:6" ht="15">
      <c r="A407" s="454"/>
      <c r="B407" s="455"/>
      <c r="C407" s="454"/>
      <c r="D407" s="454"/>
      <c r="E407" s="454"/>
      <c r="F407" s="452"/>
    </row>
    <row r="408" spans="1:6" ht="15">
      <c r="A408" s="454"/>
      <c r="B408" s="455"/>
      <c r="C408" s="454"/>
      <c r="D408" s="454"/>
      <c r="E408" s="454"/>
      <c r="F408" s="452"/>
    </row>
    <row r="409" spans="1:6" ht="15">
      <c r="A409" s="454"/>
      <c r="B409" s="455"/>
      <c r="C409" s="454"/>
      <c r="D409" s="454"/>
      <c r="E409" s="454"/>
      <c r="F409" s="452"/>
    </row>
    <row r="410" spans="1:6" ht="15">
      <c r="A410" s="454"/>
      <c r="B410" s="455"/>
      <c r="C410" s="454"/>
      <c r="D410" s="454"/>
      <c r="E410" s="454"/>
      <c r="F410" s="452"/>
    </row>
    <row r="411" spans="1:6" ht="15">
      <c r="A411" s="454"/>
      <c r="B411" s="455"/>
      <c r="C411" s="454"/>
      <c r="D411" s="454"/>
      <c r="E411" s="454"/>
      <c r="F411" s="452"/>
    </row>
    <row r="412" spans="1:6" ht="15">
      <c r="A412" s="454"/>
      <c r="B412" s="455"/>
      <c r="C412" s="454"/>
      <c r="D412" s="454"/>
      <c r="E412" s="454"/>
      <c r="F412" s="452"/>
    </row>
    <row r="413" spans="1:6" ht="15">
      <c r="A413" s="454"/>
      <c r="B413" s="455"/>
      <c r="C413" s="454"/>
      <c r="D413" s="454"/>
      <c r="E413" s="454"/>
      <c r="F413" s="452"/>
    </row>
    <row r="414" spans="1:6" ht="15">
      <c r="A414" s="454"/>
      <c r="B414" s="455"/>
      <c r="C414" s="454"/>
      <c r="D414" s="454"/>
      <c r="E414" s="454"/>
      <c r="F414" s="452"/>
    </row>
    <row r="415" spans="1:6" ht="15">
      <c r="A415" s="454"/>
      <c r="B415" s="455"/>
      <c r="C415" s="454"/>
      <c r="D415" s="454"/>
      <c r="E415" s="454"/>
      <c r="F415" s="452"/>
    </row>
    <row r="416" spans="1:6" ht="15">
      <c r="A416" s="454"/>
      <c r="B416" s="455"/>
      <c r="C416" s="454"/>
      <c r="D416" s="454"/>
      <c r="E416" s="454"/>
      <c r="F416" s="452"/>
    </row>
    <row r="417" spans="1:6" ht="15">
      <c r="A417" s="454"/>
      <c r="B417" s="455"/>
      <c r="C417" s="454"/>
      <c r="D417" s="454"/>
      <c r="E417" s="454"/>
      <c r="F417" s="452"/>
    </row>
    <row r="418" spans="1:6" ht="15">
      <c r="A418" s="454"/>
      <c r="B418" s="455"/>
      <c r="C418" s="454"/>
      <c r="D418" s="454"/>
      <c r="E418" s="454"/>
      <c r="F418" s="452"/>
    </row>
    <row r="419" spans="1:6" ht="15">
      <c r="A419" s="454"/>
      <c r="B419" s="455"/>
      <c r="C419" s="454"/>
      <c r="D419" s="454"/>
      <c r="E419" s="454"/>
      <c r="F419" s="452"/>
    </row>
    <row r="420" spans="1:6" ht="15">
      <c r="A420" s="454"/>
      <c r="B420" s="455"/>
      <c r="C420" s="454"/>
      <c r="D420" s="454"/>
      <c r="E420" s="454"/>
      <c r="F420" s="452"/>
    </row>
    <row r="421" spans="1:6" ht="15">
      <c r="A421" s="454"/>
      <c r="B421" s="455"/>
      <c r="C421" s="454"/>
      <c r="D421" s="454"/>
      <c r="E421" s="454"/>
      <c r="F421" s="452"/>
    </row>
    <row r="422" spans="1:6" ht="15">
      <c r="A422" s="454"/>
      <c r="B422" s="455"/>
      <c r="C422" s="454"/>
      <c r="D422" s="454"/>
      <c r="E422" s="454"/>
      <c r="F422" s="452"/>
    </row>
    <row r="423" spans="1:6" ht="15">
      <c r="A423" s="454"/>
      <c r="B423" s="455"/>
      <c r="C423" s="454"/>
      <c r="D423" s="454"/>
      <c r="E423" s="454"/>
      <c r="F423" s="452"/>
    </row>
    <row r="424" spans="1:6" ht="15">
      <c r="A424" s="454"/>
      <c r="B424" s="455"/>
      <c r="C424" s="454"/>
      <c r="D424" s="454"/>
      <c r="E424" s="454"/>
      <c r="F424" s="452"/>
    </row>
    <row r="425" spans="1:6" ht="15">
      <c r="A425" s="454"/>
      <c r="B425" s="455"/>
      <c r="C425" s="454"/>
      <c r="D425" s="454"/>
      <c r="E425" s="454"/>
      <c r="F425" s="452"/>
    </row>
    <row r="426" spans="1:6" ht="15">
      <c r="A426" s="454"/>
      <c r="B426" s="455"/>
      <c r="C426" s="454"/>
      <c r="D426" s="454"/>
      <c r="E426" s="454"/>
      <c r="F426" s="452"/>
    </row>
    <row r="427" spans="1:6" ht="15">
      <c r="A427" s="454"/>
      <c r="B427" s="455"/>
      <c r="C427" s="454"/>
      <c r="D427" s="454"/>
      <c r="E427" s="454"/>
      <c r="F427" s="452"/>
    </row>
    <row r="428" spans="1:6" ht="15">
      <c r="A428" s="454"/>
      <c r="B428" s="455"/>
      <c r="C428" s="454"/>
      <c r="D428" s="454"/>
      <c r="E428" s="454"/>
      <c r="F428" s="452"/>
    </row>
    <row r="429" spans="1:6" ht="15">
      <c r="A429" s="454"/>
      <c r="B429" s="455"/>
      <c r="C429" s="454"/>
      <c r="D429" s="454"/>
      <c r="E429" s="454"/>
      <c r="F429" s="452"/>
    </row>
    <row r="430" spans="1:6" ht="15">
      <c r="A430" s="454"/>
      <c r="B430" s="455"/>
      <c r="C430" s="454"/>
      <c r="D430" s="454"/>
      <c r="E430" s="454"/>
      <c r="F430" s="452"/>
    </row>
    <row r="431" spans="1:6" ht="15">
      <c r="A431" s="454"/>
      <c r="B431" s="455"/>
      <c r="C431" s="454"/>
      <c r="D431" s="454"/>
      <c r="E431" s="454"/>
      <c r="F431" s="452"/>
    </row>
    <row r="432" spans="1:6" ht="15">
      <c r="A432" s="466"/>
      <c r="B432" s="455"/>
      <c r="C432" s="454"/>
      <c r="D432" s="454"/>
      <c r="E432" s="454"/>
      <c r="F432" s="452"/>
    </row>
    <row r="433" spans="1:6" ht="15">
      <c r="A433" s="454"/>
      <c r="B433" s="455"/>
      <c r="C433" s="454"/>
      <c r="D433" s="454"/>
      <c r="E433" s="456"/>
      <c r="F433" s="452"/>
    </row>
    <row r="434" spans="1:6" ht="15">
      <c r="A434" s="454"/>
      <c r="B434" s="455"/>
      <c r="C434" s="454"/>
      <c r="D434" s="454"/>
      <c r="E434" s="454"/>
      <c r="F434" s="452"/>
    </row>
    <row r="435" spans="1:6" ht="15">
      <c r="A435" s="454"/>
      <c r="B435" s="455"/>
      <c r="C435" s="454"/>
      <c r="D435" s="454"/>
      <c r="E435" s="454"/>
      <c r="F435" s="452"/>
    </row>
    <row r="436" spans="1:6" ht="15">
      <c r="A436" s="454"/>
      <c r="B436" s="455"/>
      <c r="C436" s="454"/>
      <c r="D436" s="454"/>
      <c r="E436" s="454"/>
      <c r="F436" s="452"/>
    </row>
    <row r="437" spans="1:6" ht="15">
      <c r="A437" s="454"/>
      <c r="B437" s="455"/>
      <c r="C437" s="454"/>
      <c r="D437" s="454"/>
      <c r="E437" s="454"/>
      <c r="F437" s="452"/>
    </row>
    <row r="438" spans="1:6" ht="15">
      <c r="A438" s="454"/>
      <c r="B438" s="455"/>
      <c r="C438" s="454"/>
      <c r="D438" s="454"/>
      <c r="E438" s="454"/>
      <c r="F438" s="468"/>
    </row>
    <row r="439" spans="1:6" ht="15">
      <c r="A439" s="454"/>
      <c r="B439" s="455"/>
      <c r="C439" s="454"/>
      <c r="D439" s="454"/>
      <c r="E439" s="454"/>
      <c r="F439" s="468"/>
    </row>
    <row r="440" spans="1:6" ht="15">
      <c r="A440" s="454"/>
      <c r="B440" s="455"/>
      <c r="C440" s="454"/>
      <c r="D440" s="454"/>
      <c r="E440" s="454"/>
      <c r="F440" s="468"/>
    </row>
    <row r="441" spans="1:6" ht="15">
      <c r="A441" s="454"/>
      <c r="B441" s="455"/>
      <c r="C441" s="454"/>
      <c r="D441" s="454"/>
      <c r="E441" s="454"/>
      <c r="F441" s="468"/>
    </row>
    <row r="442" spans="1:6" ht="15">
      <c r="A442" s="454"/>
      <c r="B442" s="455"/>
      <c r="C442" s="454"/>
      <c r="D442" s="454"/>
      <c r="E442" s="454"/>
      <c r="F442" s="468"/>
    </row>
    <row r="443" spans="1:6" ht="15">
      <c r="A443" s="454"/>
      <c r="B443" s="455"/>
      <c r="C443" s="454"/>
      <c r="D443" s="454"/>
      <c r="E443" s="454"/>
      <c r="F443" s="468"/>
    </row>
    <row r="444" spans="1:6" ht="15">
      <c r="A444" s="454"/>
      <c r="B444" s="455"/>
      <c r="C444" s="454"/>
      <c r="D444" s="454"/>
      <c r="E444" s="454"/>
      <c r="F444" s="468"/>
    </row>
    <row r="445" spans="1:6" ht="15">
      <c r="A445" s="454"/>
      <c r="B445" s="455"/>
      <c r="C445" s="454"/>
      <c r="D445" s="454"/>
      <c r="E445" s="454"/>
      <c r="F445" s="468"/>
    </row>
    <row r="446" spans="1:6" ht="15">
      <c r="A446" s="454"/>
      <c r="B446" s="455"/>
      <c r="C446" s="454"/>
      <c r="D446" s="454"/>
      <c r="E446" s="454"/>
      <c r="F446" s="468"/>
    </row>
    <row r="447" spans="1:6" ht="15">
      <c r="A447" s="454"/>
      <c r="B447" s="455"/>
      <c r="C447" s="454"/>
      <c r="D447" s="454"/>
      <c r="E447" s="454"/>
      <c r="F447" s="468"/>
    </row>
    <row r="448" spans="1:6" ht="15">
      <c r="A448" s="454"/>
      <c r="B448" s="455"/>
      <c r="C448" s="454"/>
      <c r="D448" s="454"/>
      <c r="E448" s="454"/>
      <c r="F448" s="468"/>
    </row>
    <row r="449" spans="1:6" ht="15">
      <c r="A449" s="454"/>
      <c r="B449" s="455"/>
      <c r="C449" s="454"/>
      <c r="D449" s="454"/>
      <c r="E449" s="454"/>
      <c r="F449" s="468"/>
    </row>
    <row r="450" spans="1:6" ht="15">
      <c r="A450" s="454"/>
      <c r="B450" s="455"/>
      <c r="C450" s="454"/>
      <c r="D450" s="454"/>
      <c r="E450" s="454"/>
      <c r="F450" s="468"/>
    </row>
    <row r="451" spans="1:6" ht="15">
      <c r="A451" s="454"/>
      <c r="B451" s="455"/>
      <c r="C451" s="454"/>
      <c r="D451" s="454"/>
      <c r="E451" s="454"/>
      <c r="F451" s="468"/>
    </row>
    <row r="452" spans="1:6" ht="15">
      <c r="A452" s="454"/>
      <c r="B452" s="455"/>
      <c r="C452" s="454"/>
      <c r="D452" s="454"/>
      <c r="E452" s="454"/>
      <c r="F452" s="468"/>
    </row>
    <row r="453" spans="1:6" ht="15">
      <c r="A453" s="454"/>
      <c r="B453" s="455"/>
      <c r="C453" s="454"/>
      <c r="D453" s="454"/>
      <c r="E453" s="454"/>
      <c r="F453" s="468"/>
    </row>
    <row r="454" spans="1:6" ht="15">
      <c r="A454" s="454"/>
      <c r="B454" s="455"/>
      <c r="C454" s="454"/>
      <c r="D454" s="454"/>
      <c r="E454" s="454"/>
      <c r="F454" s="468"/>
    </row>
    <row r="455" spans="1:6" ht="15">
      <c r="A455" s="454"/>
      <c r="B455" s="455"/>
      <c r="C455" s="454"/>
      <c r="D455" s="454"/>
      <c r="E455" s="454"/>
      <c r="F455" s="468"/>
    </row>
    <row r="456" spans="1:6" ht="15">
      <c r="A456" s="454"/>
      <c r="B456" s="455"/>
      <c r="C456" s="454"/>
      <c r="D456" s="454"/>
      <c r="E456" s="454"/>
      <c r="F456" s="468"/>
    </row>
    <row r="457" spans="1:6" ht="15">
      <c r="A457" s="454"/>
      <c r="B457" s="455"/>
      <c r="C457" s="454"/>
      <c r="D457" s="454"/>
      <c r="E457" s="454"/>
      <c r="F457" s="468"/>
    </row>
    <row r="458" spans="1:6" ht="15">
      <c r="A458" s="454"/>
      <c r="B458" s="455"/>
      <c r="C458" s="454"/>
      <c r="D458" s="454"/>
      <c r="E458" s="454"/>
      <c r="F458" s="468"/>
    </row>
    <row r="459" spans="1:6" ht="15">
      <c r="A459" s="454"/>
      <c r="B459" s="455"/>
      <c r="C459" s="454"/>
      <c r="D459" s="454"/>
      <c r="E459" s="454"/>
      <c r="F459" s="468"/>
    </row>
    <row r="460" spans="1:6" ht="15">
      <c r="A460" s="454"/>
      <c r="B460" s="455"/>
      <c r="C460" s="454"/>
      <c r="D460" s="454"/>
      <c r="E460" s="454"/>
      <c r="F460" s="468"/>
    </row>
    <row r="461" spans="1:6" ht="15">
      <c r="A461" s="454"/>
      <c r="B461" s="455"/>
      <c r="C461" s="454"/>
      <c r="D461" s="454"/>
      <c r="E461" s="454"/>
      <c r="F461" s="468"/>
    </row>
    <row r="462" spans="1:6" ht="15">
      <c r="A462" s="454"/>
      <c r="B462" s="455"/>
      <c r="C462" s="454"/>
      <c r="D462" s="454"/>
      <c r="E462" s="454"/>
      <c r="F462" s="468"/>
    </row>
    <row r="463" spans="1:6" ht="15">
      <c r="A463" s="454"/>
      <c r="B463" s="455"/>
      <c r="C463" s="454"/>
      <c r="D463" s="454"/>
      <c r="E463" s="454"/>
      <c r="F463" s="468"/>
    </row>
    <row r="464" spans="1:6" ht="15">
      <c r="A464" s="454"/>
      <c r="B464" s="455"/>
      <c r="C464" s="454"/>
      <c r="D464" s="454"/>
      <c r="E464" s="454"/>
      <c r="F464" s="468"/>
    </row>
    <row r="465" spans="1:6" ht="15">
      <c r="A465" s="454"/>
      <c r="B465" s="455"/>
      <c r="C465" s="454"/>
      <c r="D465" s="454"/>
      <c r="E465" s="454"/>
      <c r="F465" s="468"/>
    </row>
    <row r="466" spans="1:6" ht="15">
      <c r="A466" s="454"/>
      <c r="B466" s="455"/>
      <c r="C466" s="454"/>
      <c r="D466" s="454"/>
      <c r="E466" s="454"/>
      <c r="F466" s="468"/>
    </row>
    <row r="467" spans="1:6" ht="15">
      <c r="A467" s="454"/>
      <c r="B467" s="455"/>
      <c r="C467" s="454"/>
      <c r="D467" s="454"/>
      <c r="E467" s="454"/>
      <c r="F467" s="468"/>
    </row>
    <row r="468" spans="1:6" ht="15">
      <c r="A468" s="454"/>
      <c r="B468" s="455"/>
      <c r="C468" s="454"/>
      <c r="D468" s="454"/>
      <c r="E468" s="454"/>
      <c r="F468" s="468"/>
    </row>
    <row r="469" spans="1:6" ht="15">
      <c r="A469" s="454"/>
      <c r="B469" s="455"/>
      <c r="C469" s="454"/>
      <c r="D469" s="454"/>
      <c r="E469" s="454"/>
      <c r="F469" s="468"/>
    </row>
    <row r="470" spans="1:6" ht="15">
      <c r="A470" s="454"/>
      <c r="B470" s="455"/>
      <c r="C470" s="454"/>
      <c r="D470" s="454"/>
      <c r="E470" s="454"/>
      <c r="F470" s="468"/>
    </row>
    <row r="471" spans="1:6" ht="15">
      <c r="A471" s="454"/>
      <c r="B471" s="455"/>
      <c r="C471" s="454"/>
      <c r="D471" s="454"/>
      <c r="E471" s="454"/>
      <c r="F471" s="468"/>
    </row>
    <row r="472" spans="1:6" ht="15">
      <c r="A472" s="454"/>
      <c r="B472" s="455"/>
      <c r="C472" s="454"/>
      <c r="D472" s="454"/>
      <c r="E472" s="454"/>
      <c r="F472" s="468"/>
    </row>
    <row r="473" spans="1:6" ht="15">
      <c r="A473" s="454"/>
      <c r="B473" s="455"/>
      <c r="C473" s="454"/>
      <c r="D473" s="454"/>
      <c r="E473" s="454"/>
      <c r="F473" s="468"/>
    </row>
    <row r="474" spans="1:6" ht="15">
      <c r="A474" s="454"/>
      <c r="B474" s="455"/>
      <c r="C474" s="454"/>
      <c r="D474" s="454"/>
      <c r="E474" s="454"/>
      <c r="F474" s="468"/>
    </row>
    <row r="475" spans="1:6" ht="15">
      <c r="A475" s="454"/>
      <c r="B475" s="455"/>
      <c r="C475" s="454"/>
      <c r="D475" s="454"/>
      <c r="E475" s="454"/>
      <c r="F475" s="468"/>
    </row>
    <row r="476" spans="1:6" ht="15">
      <c r="A476" s="454"/>
      <c r="B476" s="455"/>
      <c r="C476" s="454"/>
      <c r="D476" s="454"/>
      <c r="E476" s="454"/>
      <c r="F476" s="468"/>
    </row>
    <row r="477" spans="1:6" ht="15">
      <c r="A477" s="454"/>
      <c r="B477" s="455"/>
      <c r="C477" s="454"/>
      <c r="D477" s="454"/>
      <c r="E477" s="454"/>
      <c r="F477" s="468"/>
    </row>
    <row r="478" spans="1:6" ht="15">
      <c r="A478" s="454"/>
      <c r="B478" s="455"/>
      <c r="C478" s="454"/>
      <c r="D478" s="454"/>
      <c r="E478" s="454"/>
      <c r="F478" s="468"/>
    </row>
    <row r="479" spans="1:6" ht="15">
      <c r="A479" s="454"/>
      <c r="B479" s="455"/>
      <c r="C479" s="454"/>
      <c r="D479" s="454"/>
      <c r="E479" s="454"/>
      <c r="F479" s="468"/>
    </row>
    <row r="480" spans="1:6" ht="15">
      <c r="A480" s="454"/>
      <c r="B480" s="455"/>
      <c r="C480" s="454"/>
      <c r="D480" s="454"/>
      <c r="E480" s="454"/>
      <c r="F480" s="468"/>
    </row>
    <row r="481" spans="1:6" ht="15">
      <c r="A481" s="454"/>
      <c r="B481" s="455"/>
      <c r="C481" s="454"/>
      <c r="D481" s="454"/>
      <c r="E481" s="454"/>
      <c r="F481" s="468"/>
    </row>
    <row r="482" spans="1:6" ht="15">
      <c r="A482" s="454"/>
      <c r="B482" s="455"/>
      <c r="C482" s="454"/>
      <c r="D482" s="454"/>
      <c r="E482" s="454"/>
      <c r="F482" s="468"/>
    </row>
    <row r="483" spans="1:6" ht="15">
      <c r="A483" s="454"/>
      <c r="B483" s="455"/>
      <c r="C483" s="454"/>
      <c r="D483" s="454"/>
      <c r="E483" s="454"/>
      <c r="F483" s="468"/>
    </row>
    <row r="484" spans="1:6" ht="15">
      <c r="A484" s="454"/>
      <c r="B484" s="455"/>
      <c r="C484" s="454"/>
      <c r="D484" s="454"/>
      <c r="E484" s="454"/>
      <c r="F484" s="468"/>
    </row>
    <row r="485" spans="1:6" ht="15">
      <c r="A485" s="454"/>
      <c r="B485" s="455"/>
      <c r="C485" s="454"/>
      <c r="D485" s="454"/>
      <c r="E485" s="454"/>
      <c r="F485" s="468"/>
    </row>
    <row r="486" spans="1:6" ht="15">
      <c r="A486" s="454"/>
      <c r="B486" s="455"/>
      <c r="C486" s="454"/>
      <c r="D486" s="454"/>
      <c r="E486" s="454"/>
      <c r="F486" s="468"/>
    </row>
    <row r="487" spans="1:6" ht="15">
      <c r="A487" s="466"/>
      <c r="B487" s="455"/>
      <c r="C487" s="454"/>
      <c r="D487" s="454"/>
      <c r="E487" s="454"/>
      <c r="F487" s="454"/>
    </row>
    <row r="488" spans="1:6" ht="15">
      <c r="A488" s="454"/>
      <c r="B488" s="455"/>
      <c r="C488" s="454"/>
      <c r="D488" s="454"/>
      <c r="E488" s="456"/>
      <c r="F488" s="457"/>
    </row>
    <row r="489" spans="1:6" ht="15">
      <c r="A489" s="454"/>
      <c r="B489" s="455"/>
      <c r="C489" s="454"/>
      <c r="D489" s="454"/>
      <c r="E489" s="454"/>
      <c r="F489" s="468"/>
    </row>
    <row r="490" spans="1:6" ht="15">
      <c r="A490" s="454"/>
      <c r="B490" s="455"/>
      <c r="C490" s="454"/>
      <c r="D490" s="454"/>
      <c r="E490" s="454"/>
      <c r="F490" s="468"/>
    </row>
    <row r="491" spans="1:6" ht="15">
      <c r="A491" s="454"/>
      <c r="B491" s="455"/>
      <c r="C491" s="454"/>
      <c r="D491" s="454"/>
      <c r="E491" s="454"/>
      <c r="F491" s="468"/>
    </row>
    <row r="492" spans="1:6" ht="15">
      <c r="A492" s="454"/>
      <c r="B492" s="455"/>
      <c r="C492" s="454"/>
      <c r="D492" s="454"/>
      <c r="E492" s="454"/>
      <c r="F492" s="468"/>
    </row>
    <row r="493" spans="1:6" ht="15">
      <c r="A493" s="454"/>
      <c r="B493" s="455"/>
      <c r="C493" s="454"/>
      <c r="D493" s="454"/>
      <c r="E493" s="454"/>
      <c r="F493" s="468"/>
    </row>
    <row r="494" spans="1:6" ht="15">
      <c r="A494" s="454"/>
      <c r="B494" s="455"/>
      <c r="C494" s="454"/>
      <c r="D494" s="454"/>
      <c r="E494" s="454"/>
      <c r="F494" s="468"/>
    </row>
    <row r="495" spans="1:6" ht="15">
      <c r="A495" s="454"/>
      <c r="B495" s="455"/>
      <c r="C495" s="454"/>
      <c r="D495" s="454"/>
      <c r="E495" s="454"/>
      <c r="F495" s="468"/>
    </row>
    <row r="496" spans="1:6" ht="15">
      <c r="A496" s="454"/>
      <c r="B496" s="455"/>
      <c r="C496" s="454"/>
      <c r="D496" s="454"/>
      <c r="E496" s="454"/>
      <c r="F496" s="468"/>
    </row>
    <row r="497" spans="1:6" ht="15">
      <c r="A497" s="454"/>
      <c r="B497" s="455"/>
      <c r="C497" s="454"/>
      <c r="D497" s="454"/>
      <c r="E497" s="454"/>
      <c r="F497" s="468"/>
    </row>
    <row r="498" spans="1:6" ht="15">
      <c r="A498" s="454"/>
      <c r="B498" s="455"/>
      <c r="C498" s="454"/>
      <c r="D498" s="454"/>
      <c r="E498" s="454"/>
      <c r="F498" s="468"/>
    </row>
    <row r="499" spans="1:6" ht="15">
      <c r="A499" s="454"/>
      <c r="B499" s="455"/>
      <c r="C499" s="454"/>
      <c r="D499" s="454"/>
      <c r="E499" s="454"/>
      <c r="F499" s="468"/>
    </row>
    <row r="500" spans="1:6" ht="15">
      <c r="A500" s="454"/>
      <c r="B500" s="455"/>
      <c r="C500" s="454"/>
      <c r="D500" s="454"/>
      <c r="E500" s="454"/>
      <c r="F500" s="468"/>
    </row>
    <row r="501" spans="1:6" ht="15">
      <c r="A501" s="454"/>
      <c r="B501" s="455"/>
      <c r="C501" s="454"/>
      <c r="D501" s="454"/>
      <c r="E501" s="454"/>
      <c r="F501" s="468"/>
    </row>
    <row r="502" spans="1:6" ht="15">
      <c r="A502" s="454"/>
      <c r="B502" s="455"/>
      <c r="C502" s="454"/>
      <c r="D502" s="454"/>
      <c r="E502" s="454"/>
      <c r="F502" s="468"/>
    </row>
    <row r="503" spans="1:6" ht="15">
      <c r="A503" s="454"/>
      <c r="B503" s="455"/>
      <c r="C503" s="454"/>
      <c r="D503" s="454"/>
      <c r="E503" s="454"/>
      <c r="F503" s="468"/>
    </row>
    <row r="504" spans="1:6" ht="15">
      <c r="A504" s="454"/>
      <c r="B504" s="455"/>
      <c r="C504" s="454"/>
      <c r="D504" s="454"/>
      <c r="E504" s="454"/>
      <c r="F504" s="468"/>
    </row>
    <row r="505" spans="1:6" ht="15">
      <c r="A505" s="454"/>
      <c r="B505" s="455"/>
      <c r="C505" s="454"/>
      <c r="D505" s="454"/>
      <c r="E505" s="454"/>
      <c r="F505" s="468"/>
    </row>
    <row r="506" spans="1:6" ht="15">
      <c r="A506" s="454"/>
      <c r="B506" s="455"/>
      <c r="C506" s="454"/>
      <c r="D506" s="454"/>
      <c r="E506" s="454"/>
      <c r="F506" s="468"/>
    </row>
    <row r="507" spans="1:6" ht="15">
      <c r="A507" s="454"/>
      <c r="B507" s="455"/>
      <c r="C507" s="454"/>
      <c r="D507" s="454"/>
      <c r="E507" s="454"/>
      <c r="F507" s="468"/>
    </row>
    <row r="508" spans="1:6" ht="15">
      <c r="A508" s="454"/>
      <c r="B508" s="455"/>
      <c r="C508" s="454"/>
      <c r="D508" s="454"/>
      <c r="E508" s="454"/>
      <c r="F508" s="468"/>
    </row>
    <row r="509" spans="1:6" ht="15">
      <c r="A509" s="454"/>
      <c r="B509" s="455"/>
      <c r="C509" s="454"/>
      <c r="D509" s="454"/>
      <c r="E509" s="454"/>
      <c r="F509" s="468"/>
    </row>
    <row r="510" spans="1:6" ht="15">
      <c r="A510" s="454"/>
      <c r="B510" s="455"/>
      <c r="C510" s="454"/>
      <c r="D510" s="454"/>
      <c r="E510" s="454"/>
      <c r="F510" s="468"/>
    </row>
    <row r="511" spans="1:6" ht="15">
      <c r="A511" s="454"/>
      <c r="B511" s="455"/>
      <c r="C511" s="454"/>
      <c r="D511" s="454"/>
      <c r="E511" s="454"/>
      <c r="F511" s="468"/>
    </row>
    <row r="512" spans="1:6" ht="15">
      <c r="A512" s="454"/>
      <c r="B512" s="455"/>
      <c r="C512" s="454"/>
      <c r="D512" s="454"/>
      <c r="E512" s="454"/>
      <c r="F512" s="468"/>
    </row>
    <row r="513" spans="1:6" ht="15">
      <c r="A513" s="454"/>
      <c r="B513" s="455"/>
      <c r="C513" s="454"/>
      <c r="D513" s="454"/>
      <c r="E513" s="454"/>
      <c r="F513" s="468"/>
    </row>
    <row r="514" spans="1:6" ht="15">
      <c r="A514" s="454"/>
      <c r="B514" s="455"/>
      <c r="C514" s="454"/>
      <c r="D514" s="454"/>
      <c r="E514" s="454"/>
      <c r="F514" s="468"/>
    </row>
    <row r="515" spans="1:6" ht="15">
      <c r="A515" s="454"/>
      <c r="B515" s="455"/>
      <c r="C515" s="454"/>
      <c r="D515" s="454"/>
      <c r="E515" s="454"/>
      <c r="F515" s="468"/>
    </row>
    <row r="516" spans="1:6" ht="15">
      <c r="A516" s="454"/>
      <c r="B516" s="455"/>
      <c r="C516" s="454"/>
      <c r="D516" s="454"/>
      <c r="E516" s="454"/>
      <c r="F516" s="468"/>
    </row>
    <row r="517" spans="1:6" ht="15">
      <c r="A517" s="454"/>
      <c r="B517" s="455"/>
      <c r="C517" s="454"/>
      <c r="D517" s="454"/>
      <c r="E517" s="454"/>
      <c r="F517" s="468"/>
    </row>
    <row r="518" spans="1:6" ht="15">
      <c r="A518" s="454"/>
      <c r="B518" s="455"/>
      <c r="C518" s="454"/>
      <c r="D518" s="454"/>
      <c r="E518" s="454"/>
      <c r="F518" s="468"/>
    </row>
    <row r="519" spans="1:6" ht="15">
      <c r="A519" s="454"/>
      <c r="B519" s="455"/>
      <c r="C519" s="454"/>
      <c r="D519" s="454"/>
      <c r="E519" s="454"/>
      <c r="F519" s="468"/>
    </row>
    <row r="520" spans="1:6" ht="15">
      <c r="A520" s="454"/>
      <c r="B520" s="455"/>
      <c r="C520" s="454"/>
      <c r="D520" s="454"/>
      <c r="E520" s="454"/>
      <c r="F520" s="468"/>
    </row>
    <row r="521" spans="1:6" ht="15">
      <c r="A521" s="454"/>
      <c r="B521" s="455"/>
      <c r="C521" s="454"/>
      <c r="D521" s="454"/>
      <c r="E521" s="454"/>
      <c r="F521" s="468"/>
    </row>
    <row r="522" spans="1:6" ht="15">
      <c r="A522" s="454"/>
      <c r="B522" s="455"/>
      <c r="C522" s="454"/>
      <c r="D522" s="454"/>
      <c r="E522" s="454"/>
      <c r="F522" s="468"/>
    </row>
    <row r="523" spans="1:6" ht="15">
      <c r="A523" s="454"/>
      <c r="B523" s="455"/>
      <c r="C523" s="454"/>
      <c r="D523" s="454"/>
      <c r="E523" s="454"/>
      <c r="F523" s="468"/>
    </row>
    <row r="524" spans="1:6" ht="15">
      <c r="A524" s="454"/>
      <c r="B524" s="455"/>
      <c r="C524" s="454"/>
      <c r="D524" s="454"/>
      <c r="E524" s="454"/>
      <c r="F524" s="468"/>
    </row>
    <row r="525" spans="1:6" ht="15">
      <c r="A525" s="454"/>
      <c r="B525" s="455"/>
      <c r="C525" s="454"/>
      <c r="D525" s="454"/>
      <c r="E525" s="454"/>
      <c r="F525" s="468"/>
    </row>
    <row r="526" spans="1:6" ht="15">
      <c r="A526" s="454"/>
      <c r="B526" s="455"/>
      <c r="C526" s="454"/>
      <c r="D526" s="454"/>
      <c r="E526" s="454"/>
      <c r="F526" s="468"/>
    </row>
    <row r="527" spans="1:6" ht="15">
      <c r="A527" s="454"/>
      <c r="B527" s="455"/>
      <c r="C527" s="454"/>
      <c r="D527" s="454"/>
      <c r="E527" s="454"/>
      <c r="F527" s="468"/>
    </row>
    <row r="528" spans="1:6" ht="15">
      <c r="A528" s="454"/>
      <c r="B528" s="455"/>
      <c r="C528" s="454"/>
      <c r="D528" s="454"/>
      <c r="E528" s="454"/>
      <c r="F528" s="468"/>
    </row>
    <row r="529" spans="1:6" ht="15">
      <c r="A529" s="454"/>
      <c r="B529" s="455"/>
      <c r="C529" s="454"/>
      <c r="D529" s="454"/>
      <c r="E529" s="454"/>
      <c r="F529" s="468"/>
    </row>
    <row r="530" spans="1:6" ht="15">
      <c r="A530" s="454"/>
      <c r="B530" s="455"/>
      <c r="C530" s="454"/>
      <c r="D530" s="454"/>
      <c r="E530" s="454"/>
      <c r="F530" s="468"/>
    </row>
    <row r="531" spans="1:6" ht="15">
      <c r="A531" s="454"/>
      <c r="B531" s="455"/>
      <c r="C531" s="454"/>
      <c r="D531" s="454"/>
      <c r="E531" s="454"/>
      <c r="F531" s="468"/>
    </row>
    <row r="532" spans="1:6" ht="15">
      <c r="A532" s="466"/>
      <c r="B532" s="455"/>
      <c r="C532" s="454"/>
      <c r="D532" s="454"/>
      <c r="E532" s="454"/>
      <c r="F532" s="454"/>
    </row>
    <row r="533" spans="1:6" ht="15">
      <c r="A533" s="454"/>
      <c r="B533" s="455"/>
      <c r="C533" s="454"/>
      <c r="D533" s="454"/>
      <c r="E533" s="456"/>
      <c r="F533" s="457"/>
    </row>
    <row r="534" spans="1:6" ht="15">
      <c r="A534" s="454"/>
      <c r="B534" s="455"/>
      <c r="C534" s="454"/>
      <c r="D534" s="454"/>
      <c r="E534" s="454"/>
      <c r="F534" s="468"/>
    </row>
    <row r="535" spans="1:6" ht="15">
      <c r="A535" s="454"/>
      <c r="B535" s="455"/>
      <c r="C535" s="454"/>
      <c r="D535" s="454"/>
      <c r="E535" s="454"/>
      <c r="F535" s="468"/>
    </row>
    <row r="536" spans="1:6" ht="15">
      <c r="A536" s="454"/>
      <c r="B536" s="455"/>
      <c r="C536" s="454"/>
      <c r="D536" s="454"/>
      <c r="E536" s="454"/>
      <c r="F536" s="468"/>
    </row>
    <row r="537" spans="1:6" ht="15">
      <c r="A537" s="454"/>
      <c r="B537" s="455"/>
      <c r="C537" s="454"/>
      <c r="D537" s="454"/>
      <c r="E537" s="454"/>
      <c r="F537" s="468"/>
    </row>
    <row r="538" spans="1:6" ht="15">
      <c r="A538" s="454"/>
      <c r="B538" s="455"/>
      <c r="C538" s="454"/>
      <c r="D538" s="454"/>
      <c r="E538" s="454"/>
      <c r="F538" s="468"/>
    </row>
    <row r="539" spans="1:6" ht="15">
      <c r="A539" s="454"/>
      <c r="B539" s="455"/>
      <c r="C539" s="454"/>
      <c r="D539" s="454"/>
      <c r="E539" s="454"/>
      <c r="F539" s="468"/>
    </row>
    <row r="540" spans="1:6" ht="15">
      <c r="A540" s="454"/>
      <c r="B540" s="455"/>
      <c r="C540" s="454"/>
      <c r="D540" s="454"/>
      <c r="E540" s="454"/>
      <c r="F540" s="468"/>
    </row>
    <row r="541" spans="1:6" ht="15">
      <c r="A541" s="454"/>
      <c r="B541" s="455"/>
      <c r="C541" s="454"/>
      <c r="D541" s="454"/>
      <c r="E541" s="454"/>
      <c r="F541" s="468"/>
    </row>
    <row r="542" spans="1:6" ht="15">
      <c r="A542" s="466"/>
      <c r="B542" s="455"/>
      <c r="C542" s="454"/>
      <c r="D542" s="454"/>
      <c r="E542" s="454"/>
      <c r="F542" s="454"/>
    </row>
    <row r="543" spans="1:6" ht="15">
      <c r="A543" s="454"/>
      <c r="B543" s="455"/>
      <c r="C543" s="454"/>
      <c r="D543" s="454"/>
      <c r="E543" s="456"/>
      <c r="F543" s="457"/>
    </row>
    <row r="544" spans="1:6" ht="15">
      <c r="A544" s="454"/>
      <c r="B544" s="455"/>
      <c r="C544" s="454"/>
      <c r="D544" s="454"/>
      <c r="E544" s="454"/>
      <c r="F544" s="468"/>
    </row>
    <row r="545" spans="1:6" ht="15">
      <c r="A545" s="454"/>
      <c r="B545" s="455"/>
      <c r="C545" s="454"/>
      <c r="D545" s="454"/>
      <c r="E545" s="454"/>
      <c r="F545" s="468"/>
    </row>
    <row r="546" spans="1:6" ht="15">
      <c r="A546" s="454"/>
      <c r="B546" s="455"/>
      <c r="C546" s="454"/>
      <c r="D546" s="454"/>
      <c r="E546" s="454"/>
      <c r="F546" s="468"/>
    </row>
    <row r="547" spans="1:6" ht="15">
      <c r="A547" s="454"/>
      <c r="B547" s="455"/>
      <c r="C547" s="454"/>
      <c r="D547" s="454"/>
      <c r="E547" s="454"/>
      <c r="F547" s="468"/>
    </row>
    <row r="548" spans="1:6" ht="15">
      <c r="A548" s="454"/>
      <c r="B548" s="455"/>
      <c r="C548" s="454"/>
      <c r="D548" s="454"/>
      <c r="E548" s="454"/>
      <c r="F548" s="468"/>
    </row>
    <row r="549" spans="1:6" ht="15">
      <c r="A549" s="454"/>
      <c r="B549" s="455"/>
      <c r="C549" s="454"/>
      <c r="D549" s="454"/>
      <c r="E549" s="454"/>
      <c r="F549" s="468"/>
    </row>
    <row r="550" spans="1:6" ht="15">
      <c r="A550" s="454"/>
      <c r="B550" s="455"/>
      <c r="C550" s="454"/>
      <c r="D550" s="454"/>
      <c r="E550" s="454"/>
      <c r="F550" s="468"/>
    </row>
    <row r="551" spans="1:6" ht="15">
      <c r="A551" s="454"/>
      <c r="B551" s="455"/>
      <c r="C551" s="454"/>
      <c r="D551" s="454"/>
      <c r="E551" s="454"/>
      <c r="F551" s="468"/>
    </row>
    <row r="552" spans="1:6" ht="15">
      <c r="A552" s="454"/>
      <c r="B552" s="455"/>
      <c r="C552" s="454"/>
      <c r="D552" s="454"/>
      <c r="E552" s="454"/>
      <c r="F552" s="468"/>
    </row>
    <row r="553" spans="1:6" ht="15">
      <c r="A553" s="454"/>
      <c r="B553" s="455"/>
      <c r="C553" s="454"/>
      <c r="D553" s="454"/>
      <c r="E553" s="454"/>
      <c r="F553" s="468"/>
    </row>
    <row r="554" spans="1:6" ht="15">
      <c r="A554" s="454"/>
      <c r="B554" s="455"/>
      <c r="C554" s="454"/>
      <c r="D554" s="454"/>
      <c r="E554" s="454"/>
      <c r="F554" s="468"/>
    </row>
    <row r="555" spans="1:6" ht="15">
      <c r="A555" s="454"/>
      <c r="B555" s="455"/>
      <c r="C555" s="454"/>
      <c r="D555" s="454"/>
      <c r="E555" s="454"/>
      <c r="F555" s="468"/>
    </row>
    <row r="556" spans="1:6" ht="15">
      <c r="A556" s="454"/>
      <c r="B556" s="455"/>
      <c r="C556" s="454"/>
      <c r="D556" s="454"/>
      <c r="E556" s="454"/>
      <c r="F556" s="468"/>
    </row>
    <row r="557" spans="1:6" ht="15">
      <c r="A557" s="454"/>
      <c r="B557" s="455"/>
      <c r="C557" s="454"/>
      <c r="D557" s="454"/>
      <c r="E557" s="454"/>
      <c r="F557" s="468"/>
    </row>
    <row r="558" spans="1:6" ht="15">
      <c r="A558" s="454"/>
      <c r="B558" s="455"/>
      <c r="C558" s="454"/>
      <c r="D558" s="454"/>
      <c r="E558" s="454"/>
      <c r="F558" s="468"/>
    </row>
    <row r="559" spans="1:6" ht="15">
      <c r="A559" s="454"/>
      <c r="B559" s="455"/>
      <c r="C559" s="454"/>
      <c r="D559" s="454"/>
      <c r="E559" s="454"/>
      <c r="F559" s="468"/>
    </row>
    <row r="560" spans="1:6" ht="15">
      <c r="A560" s="454"/>
      <c r="B560" s="455"/>
      <c r="C560" s="454"/>
      <c r="D560" s="454"/>
      <c r="E560" s="454"/>
      <c r="F560" s="468"/>
    </row>
    <row r="561" spans="1:6" ht="15">
      <c r="A561" s="454"/>
      <c r="B561" s="455"/>
      <c r="C561" s="454"/>
      <c r="D561" s="454"/>
      <c r="E561" s="454"/>
      <c r="F561" s="468"/>
    </row>
    <row r="562" spans="1:6" ht="15">
      <c r="A562" s="454"/>
      <c r="B562" s="455"/>
      <c r="C562" s="454"/>
      <c r="D562" s="454"/>
      <c r="E562" s="454"/>
      <c r="F562" s="468"/>
    </row>
    <row r="563" spans="1:6" ht="15">
      <c r="A563" s="466"/>
      <c r="B563" s="455"/>
      <c r="C563" s="454"/>
      <c r="D563" s="454"/>
      <c r="E563" s="454"/>
      <c r="F563" s="454"/>
    </row>
    <row r="564" spans="1:6" ht="15">
      <c r="A564" s="454"/>
      <c r="B564" s="455"/>
      <c r="C564" s="454"/>
      <c r="D564" s="454"/>
      <c r="E564" s="456"/>
      <c r="F564" s="457"/>
    </row>
    <row r="565" spans="1:6" ht="15">
      <c r="A565" s="454"/>
      <c r="B565" s="455"/>
      <c r="C565" s="454"/>
      <c r="D565" s="454"/>
      <c r="E565" s="454"/>
      <c r="F565" s="468"/>
    </row>
    <row r="566" spans="1:6" ht="15">
      <c r="A566" s="454"/>
      <c r="B566" s="455"/>
      <c r="C566" s="454"/>
      <c r="D566" s="454"/>
      <c r="E566" s="454"/>
      <c r="F566" s="468"/>
    </row>
    <row r="567" spans="1:6" ht="15">
      <c r="A567" s="454"/>
      <c r="B567" s="455"/>
      <c r="C567" s="454"/>
      <c r="D567" s="454"/>
      <c r="E567" s="454"/>
      <c r="F567" s="468"/>
    </row>
    <row r="568" spans="1:6" ht="15">
      <c r="A568" s="454"/>
      <c r="B568" s="455"/>
      <c r="C568" s="454"/>
      <c r="D568" s="454"/>
      <c r="E568" s="454"/>
      <c r="F568" s="468"/>
    </row>
    <row r="569" spans="1:6" ht="15">
      <c r="A569" s="454"/>
      <c r="B569" s="455"/>
      <c r="C569" s="454"/>
      <c r="D569" s="454"/>
      <c r="E569" s="454"/>
      <c r="F569" s="468"/>
    </row>
    <row r="570" spans="1:6" ht="15">
      <c r="A570" s="454"/>
      <c r="B570" s="455"/>
      <c r="C570" s="454"/>
      <c r="D570" s="454"/>
      <c r="E570" s="454"/>
      <c r="F570" s="468"/>
    </row>
    <row r="571" spans="1:6" ht="15">
      <c r="A571" s="454"/>
      <c r="B571" s="455"/>
      <c r="C571" s="454"/>
      <c r="D571" s="454"/>
      <c r="E571" s="454"/>
      <c r="F571" s="468"/>
    </row>
    <row r="572" spans="1:6" ht="15">
      <c r="A572" s="454"/>
      <c r="B572" s="455"/>
      <c r="C572" s="454"/>
      <c r="D572" s="454"/>
      <c r="E572" s="454"/>
      <c r="F572" s="454"/>
    </row>
    <row r="573" spans="1:6" ht="15">
      <c r="A573" s="454"/>
      <c r="B573" s="455"/>
      <c r="C573" s="454"/>
      <c r="D573" s="454"/>
      <c r="E573" s="454"/>
      <c r="F573" s="454"/>
    </row>
    <row r="574" spans="1:6" ht="15">
      <c r="A574" s="454"/>
      <c r="B574" s="455"/>
      <c r="C574" s="454"/>
      <c r="D574" s="454"/>
      <c r="E574" s="454"/>
      <c r="F574" s="454"/>
    </row>
    <row r="575" spans="1:6" ht="15">
      <c r="A575" s="454"/>
      <c r="B575" s="455"/>
      <c r="C575" s="454"/>
      <c r="D575" s="454"/>
      <c r="E575" s="454"/>
      <c r="F575" s="454"/>
    </row>
    <row r="576" spans="1:6" ht="15">
      <c r="A576" s="454"/>
      <c r="B576" s="455"/>
      <c r="C576" s="454"/>
      <c r="D576" s="454"/>
      <c r="E576" s="454"/>
      <c r="F576" s="454"/>
    </row>
    <row r="577" spans="1:6" ht="15">
      <c r="A577" s="454"/>
      <c r="B577" s="455"/>
      <c r="C577" s="454"/>
      <c r="D577" s="454"/>
      <c r="E577" s="454"/>
      <c r="F577" s="454"/>
    </row>
    <row r="578" spans="1:6" ht="15">
      <c r="A578" s="454"/>
      <c r="B578" s="455"/>
      <c r="C578" s="454"/>
      <c r="D578" s="454"/>
      <c r="E578" s="454"/>
      <c r="F578" s="454"/>
    </row>
    <row r="579" spans="1:6" ht="15">
      <c r="A579" s="454"/>
      <c r="B579" s="455"/>
      <c r="C579" s="454"/>
      <c r="D579" s="454"/>
      <c r="E579" s="454"/>
      <c r="F579" s="454"/>
    </row>
    <row r="580" spans="1:6" ht="15">
      <c r="A580" s="454"/>
      <c r="B580" s="455"/>
      <c r="C580" s="454"/>
      <c r="D580" s="454"/>
      <c r="E580" s="454"/>
      <c r="F580" s="454"/>
    </row>
    <row r="581" spans="1:6" ht="15">
      <c r="A581" s="454"/>
      <c r="B581" s="455"/>
      <c r="C581" s="454"/>
      <c r="D581" s="454"/>
      <c r="E581" s="454"/>
      <c r="F581" s="454"/>
    </row>
    <row r="582" spans="1:6" ht="15">
      <c r="A582" s="454"/>
      <c r="B582" s="455"/>
      <c r="C582" s="454"/>
      <c r="D582" s="454"/>
      <c r="E582" s="454"/>
      <c r="F582" s="454"/>
    </row>
    <row r="583" spans="1:6" ht="15">
      <c r="A583" s="454"/>
      <c r="B583" s="455"/>
      <c r="C583" s="454"/>
      <c r="D583" s="454"/>
      <c r="E583" s="454"/>
      <c r="F583" s="454"/>
    </row>
    <row r="584" spans="1:6" ht="15">
      <c r="A584" s="454"/>
      <c r="B584" s="455"/>
      <c r="C584" s="454"/>
      <c r="D584" s="454"/>
      <c r="E584" s="454"/>
      <c r="F584" s="454"/>
    </row>
    <row r="585" spans="1:6" ht="15">
      <c r="A585" s="454"/>
      <c r="B585" s="455"/>
      <c r="C585" s="454"/>
      <c r="D585" s="454"/>
      <c r="E585" s="454"/>
      <c r="F585" s="454"/>
    </row>
    <row r="586" spans="1:6" ht="15">
      <c r="A586" s="454"/>
      <c r="B586" s="455"/>
      <c r="C586" s="454"/>
      <c r="D586" s="454"/>
      <c r="E586" s="454"/>
      <c r="F586" s="454"/>
    </row>
    <row r="587" spans="1:6" ht="15">
      <c r="A587" s="454"/>
      <c r="B587" s="455"/>
      <c r="C587" s="454"/>
      <c r="D587" s="454"/>
      <c r="E587" s="454"/>
      <c r="F587" s="454"/>
    </row>
    <row r="588" spans="1:6" ht="15">
      <c r="A588" s="454"/>
      <c r="B588" s="455"/>
      <c r="C588" s="454"/>
      <c r="D588" s="454"/>
      <c r="E588" s="454"/>
      <c r="F588" s="454"/>
    </row>
    <row r="589" spans="1:6" ht="15">
      <c r="A589" s="454"/>
      <c r="B589" s="455"/>
      <c r="C589" s="454"/>
      <c r="D589" s="454"/>
      <c r="E589" s="454"/>
      <c r="F589" s="454"/>
    </row>
    <row r="590" spans="1:6" ht="15">
      <c r="A590" s="454"/>
      <c r="B590" s="455"/>
      <c r="C590" s="454"/>
      <c r="D590" s="454"/>
      <c r="E590" s="454"/>
      <c r="F590" s="454"/>
    </row>
    <row r="591" spans="1:6" ht="15">
      <c r="A591" s="454"/>
      <c r="B591" s="455"/>
      <c r="C591" s="454"/>
      <c r="D591" s="454"/>
      <c r="E591" s="454"/>
      <c r="F591" s="454"/>
    </row>
    <row r="592" spans="1:6" ht="15">
      <c r="A592" s="454"/>
      <c r="B592" s="455"/>
      <c r="C592" s="454"/>
      <c r="D592" s="454"/>
      <c r="E592" s="454"/>
      <c r="F592" s="454"/>
    </row>
    <row r="593" spans="1:6" ht="15">
      <c r="A593" s="454"/>
      <c r="B593" s="455"/>
      <c r="C593" s="454"/>
      <c r="D593" s="454"/>
      <c r="E593" s="454"/>
      <c r="F593" s="454"/>
    </row>
    <row r="594" spans="1:6" ht="15">
      <c r="A594" s="454"/>
      <c r="B594" s="455"/>
      <c r="C594" s="454"/>
      <c r="D594" s="454"/>
      <c r="E594" s="454"/>
      <c r="F594" s="454"/>
    </row>
    <row r="595" spans="1:6" ht="15">
      <c r="A595" s="454"/>
      <c r="B595" s="455"/>
      <c r="C595" s="454"/>
      <c r="D595" s="454"/>
      <c r="E595" s="454"/>
      <c r="F595" s="454"/>
    </row>
    <row r="596" spans="1:6" ht="15">
      <c r="A596" s="454"/>
      <c r="B596" s="455"/>
      <c r="C596" s="454"/>
      <c r="D596" s="454"/>
      <c r="E596" s="454"/>
      <c r="F596" s="454"/>
    </row>
    <row r="597" spans="1:6" ht="15">
      <c r="A597" s="454"/>
      <c r="B597" s="455"/>
      <c r="C597" s="454"/>
      <c r="D597" s="454"/>
      <c r="E597" s="454"/>
      <c r="F597" s="454"/>
    </row>
    <row r="598" spans="1:6" ht="15">
      <c r="A598" s="454"/>
      <c r="B598" s="455"/>
      <c r="C598" s="454"/>
      <c r="D598" s="454"/>
      <c r="E598" s="454"/>
      <c r="F598" s="454"/>
    </row>
    <row r="599" spans="1:6" ht="15">
      <c r="A599" s="454"/>
      <c r="B599" s="455"/>
      <c r="C599" s="454"/>
      <c r="D599" s="454"/>
      <c r="E599" s="454"/>
      <c r="F599" s="454"/>
    </row>
    <row r="600" spans="1:6" ht="15">
      <c r="A600" s="454"/>
      <c r="B600" s="455"/>
      <c r="C600" s="454"/>
      <c r="D600" s="454"/>
      <c r="E600" s="454"/>
      <c r="F600" s="454"/>
    </row>
    <row r="601" spans="1:6" ht="15">
      <c r="A601" s="454"/>
      <c r="B601" s="455"/>
      <c r="C601" s="454"/>
      <c r="D601" s="454"/>
      <c r="E601" s="454"/>
      <c r="F601" s="454"/>
    </row>
    <row r="602" spans="1:6" ht="15">
      <c r="A602" s="454"/>
      <c r="B602" s="455"/>
      <c r="C602" s="454"/>
      <c r="D602" s="454"/>
      <c r="E602" s="454"/>
      <c r="F602" s="454"/>
    </row>
    <row r="603" spans="1:6" ht="15">
      <c r="A603" s="454"/>
      <c r="B603" s="455"/>
      <c r="C603" s="454"/>
      <c r="D603" s="454"/>
      <c r="E603" s="454"/>
      <c r="F603" s="454"/>
    </row>
    <row r="604" spans="1:6" ht="15">
      <c r="A604" s="454"/>
      <c r="B604" s="455"/>
      <c r="C604" s="454"/>
      <c r="D604" s="454"/>
      <c r="E604" s="454"/>
      <c r="F604" s="454"/>
    </row>
    <row r="605" spans="1:6" ht="15">
      <c r="A605" s="454"/>
      <c r="B605" s="455"/>
      <c r="C605" s="454"/>
      <c r="D605" s="454"/>
      <c r="E605" s="454"/>
      <c r="F605" s="454"/>
    </row>
    <row r="606" spans="1:6" ht="15">
      <c r="A606" s="454"/>
      <c r="B606" s="455"/>
      <c r="C606" s="454"/>
      <c r="D606" s="454"/>
      <c r="E606" s="454"/>
      <c r="F606" s="454"/>
    </row>
    <row r="607" spans="1:6" ht="15">
      <c r="A607" s="454"/>
      <c r="B607" s="455"/>
      <c r="C607" s="454"/>
      <c r="D607" s="454"/>
      <c r="E607" s="454"/>
      <c r="F607" s="454"/>
    </row>
    <row r="608" spans="1:6" ht="15">
      <c r="A608" s="454"/>
      <c r="B608" s="455"/>
      <c r="C608" s="454"/>
      <c r="D608" s="454"/>
      <c r="E608" s="454"/>
      <c r="F608" s="454"/>
    </row>
    <row r="609" spans="1:6" ht="15">
      <c r="A609" s="454"/>
      <c r="B609" s="455"/>
      <c r="C609" s="454"/>
      <c r="D609" s="454"/>
      <c r="E609" s="454"/>
      <c r="F609" s="454"/>
    </row>
    <row r="610" spans="1:6" ht="15">
      <c r="A610" s="454"/>
      <c r="B610" s="455"/>
      <c r="C610" s="454"/>
      <c r="D610" s="454"/>
      <c r="E610" s="454"/>
      <c r="F610" s="454"/>
    </row>
    <row r="611" spans="1:6" ht="15">
      <c r="A611" s="454"/>
      <c r="B611" s="455"/>
      <c r="C611" s="454"/>
      <c r="D611" s="454"/>
      <c r="E611" s="454"/>
      <c r="F611" s="454"/>
    </row>
    <row r="612" spans="1:6" ht="15">
      <c r="A612" s="454"/>
      <c r="B612" s="455"/>
      <c r="C612" s="454"/>
      <c r="D612" s="454"/>
      <c r="E612" s="454"/>
      <c r="F612" s="454"/>
    </row>
    <row r="613" spans="1:6" ht="15">
      <c r="A613" s="454"/>
      <c r="B613" s="455"/>
      <c r="C613" s="454"/>
      <c r="D613" s="454"/>
      <c r="E613" s="454"/>
      <c r="F613" s="454"/>
    </row>
    <row r="614" spans="1:6" ht="15">
      <c r="A614" s="454"/>
      <c r="B614" s="455"/>
      <c r="C614" s="454"/>
      <c r="D614" s="454"/>
      <c r="E614" s="454"/>
      <c r="F614" s="454"/>
    </row>
    <row r="615" spans="1:6" ht="15">
      <c r="A615" s="454"/>
      <c r="B615" s="455"/>
      <c r="C615" s="454"/>
      <c r="D615" s="454"/>
      <c r="E615" s="454"/>
      <c r="F615" s="454"/>
    </row>
    <row r="616" spans="1:6" ht="15">
      <c r="A616" s="454"/>
      <c r="B616" s="455"/>
      <c r="C616" s="454"/>
      <c r="D616" s="454"/>
      <c r="E616" s="454"/>
      <c r="F616" s="454"/>
    </row>
    <row r="617" spans="1:6" ht="15">
      <c r="A617" s="454"/>
      <c r="B617" s="455"/>
      <c r="C617" s="454"/>
      <c r="D617" s="454"/>
      <c r="E617" s="454"/>
      <c r="F617" s="454"/>
    </row>
    <row r="618" spans="1:6" ht="15">
      <c r="A618" s="454"/>
      <c r="B618" s="455"/>
      <c r="C618" s="454"/>
      <c r="D618" s="454"/>
      <c r="E618" s="454"/>
      <c r="F618" s="454"/>
    </row>
    <row r="619" spans="1:6" ht="15">
      <c r="A619" s="454"/>
      <c r="B619" s="455"/>
      <c r="C619" s="454"/>
      <c r="D619" s="454"/>
      <c r="E619" s="454"/>
      <c r="F619" s="454"/>
    </row>
    <row r="620" spans="1:6" ht="15">
      <c r="A620" s="454"/>
      <c r="B620" s="455"/>
      <c r="C620" s="454"/>
      <c r="D620" s="454"/>
      <c r="E620" s="454"/>
      <c r="F620" s="454"/>
    </row>
    <row r="621" spans="1:6" ht="15">
      <c r="A621" s="454"/>
      <c r="B621" s="455"/>
      <c r="C621" s="454"/>
      <c r="D621" s="454"/>
      <c r="E621" s="454"/>
      <c r="F621" s="454"/>
    </row>
    <row r="622" spans="1:6" ht="15">
      <c r="A622" s="454"/>
      <c r="B622" s="455"/>
      <c r="C622" s="454"/>
      <c r="D622" s="454"/>
      <c r="E622" s="454"/>
      <c r="F622" s="454"/>
    </row>
    <row r="623" spans="1:6" ht="15">
      <c r="A623" s="454"/>
      <c r="B623" s="455"/>
      <c r="C623" s="454"/>
      <c r="D623" s="454"/>
      <c r="E623" s="454"/>
      <c r="F623" s="454"/>
    </row>
    <row r="624" spans="1:6" ht="15">
      <c r="A624" s="454"/>
      <c r="B624" s="455"/>
      <c r="C624" s="454"/>
      <c r="D624" s="454"/>
      <c r="E624" s="454"/>
      <c r="F624" s="454"/>
    </row>
    <row r="625" spans="1:6" ht="15">
      <c r="A625" s="454"/>
      <c r="B625" s="455"/>
      <c r="C625" s="454"/>
      <c r="D625" s="454"/>
      <c r="E625" s="454"/>
      <c r="F625" s="454"/>
    </row>
    <row r="626" spans="1:6" ht="15">
      <c r="A626" s="454"/>
      <c r="B626" s="455"/>
      <c r="C626" s="454"/>
      <c r="D626" s="454"/>
      <c r="E626" s="454"/>
      <c r="F626" s="454"/>
    </row>
    <row r="627" spans="1:6" ht="15">
      <c r="A627" s="454"/>
      <c r="B627" s="455"/>
      <c r="C627" s="454"/>
      <c r="D627" s="454"/>
      <c r="E627" s="454"/>
      <c r="F627" s="454"/>
    </row>
    <row r="628" spans="1:6" ht="15">
      <c r="A628" s="454"/>
      <c r="B628" s="455"/>
      <c r="C628" s="454"/>
      <c r="D628" s="454"/>
      <c r="E628" s="454"/>
      <c r="F628" s="454"/>
    </row>
    <row r="629" spans="1:6" ht="15">
      <c r="A629" s="454"/>
      <c r="B629" s="455"/>
      <c r="C629" s="454"/>
      <c r="D629" s="454"/>
      <c r="E629" s="454"/>
      <c r="F629" s="454"/>
    </row>
    <row r="630" spans="1:6" ht="15">
      <c r="A630" s="454"/>
      <c r="B630" s="455"/>
      <c r="C630" s="454"/>
      <c r="D630" s="454"/>
      <c r="E630" s="454"/>
      <c r="F630" s="454"/>
    </row>
    <row r="631" spans="1:6" ht="15">
      <c r="A631" s="454"/>
      <c r="B631" s="455"/>
      <c r="C631" s="454"/>
      <c r="D631" s="454"/>
      <c r="E631" s="454"/>
      <c r="F631" s="454"/>
    </row>
    <row r="632" spans="1:6" ht="15">
      <c r="A632" s="454"/>
      <c r="B632" s="455"/>
      <c r="C632" s="454"/>
      <c r="D632" s="454"/>
      <c r="E632" s="454"/>
      <c r="F632" s="454"/>
    </row>
    <row r="633" spans="1:6" ht="15">
      <c r="A633" s="454"/>
      <c r="B633" s="455"/>
      <c r="C633" s="454"/>
      <c r="D633" s="454"/>
      <c r="E633" s="454"/>
      <c r="F633" s="454"/>
    </row>
    <row r="634" spans="1:6" ht="15">
      <c r="A634" s="454"/>
      <c r="B634" s="455"/>
      <c r="C634" s="454"/>
      <c r="D634" s="454"/>
      <c r="E634" s="454"/>
      <c r="F634" s="454"/>
    </row>
    <row r="635" spans="1:6" ht="15">
      <c r="A635" s="454"/>
      <c r="B635" s="455"/>
      <c r="C635" s="454"/>
      <c r="D635" s="454"/>
      <c r="E635" s="454"/>
      <c r="F635" s="454"/>
    </row>
    <row r="636" spans="1:6" ht="15">
      <c r="A636" s="454"/>
      <c r="B636" s="455"/>
      <c r="C636" s="454"/>
      <c r="D636" s="454"/>
      <c r="E636" s="454"/>
      <c r="F636" s="454"/>
    </row>
    <row r="637" spans="1:6" ht="15">
      <c r="A637" s="454"/>
      <c r="B637" s="455"/>
      <c r="C637" s="454"/>
      <c r="D637" s="454"/>
      <c r="E637" s="454"/>
      <c r="F637" s="454"/>
    </row>
    <row r="638" spans="1:6" ht="15">
      <c r="A638" s="454"/>
      <c r="B638" s="455"/>
      <c r="C638" s="454"/>
      <c r="D638" s="454"/>
      <c r="E638" s="454"/>
      <c r="F638" s="454"/>
    </row>
    <row r="639" spans="1:6" ht="15">
      <c r="A639" s="454"/>
      <c r="B639" s="455"/>
      <c r="C639" s="454"/>
      <c r="D639" s="454"/>
      <c r="E639" s="454"/>
      <c r="F639" s="454"/>
    </row>
    <row r="640" spans="1:6" ht="15">
      <c r="A640" s="454"/>
      <c r="B640" s="455"/>
      <c r="C640" s="454"/>
      <c r="D640" s="454"/>
      <c r="E640" s="454"/>
      <c r="F640" s="454"/>
    </row>
    <row r="641" spans="1:6" ht="15">
      <c r="A641" s="454"/>
      <c r="B641" s="455"/>
      <c r="C641" s="454"/>
      <c r="D641" s="454"/>
      <c r="E641" s="454"/>
      <c r="F641" s="454"/>
    </row>
    <row r="642" spans="1:6" ht="15">
      <c r="A642" s="454"/>
      <c r="B642" s="455"/>
      <c r="C642" s="454"/>
      <c r="D642" s="454"/>
      <c r="E642" s="454"/>
      <c r="F642" s="454"/>
    </row>
    <row r="643" spans="1:6" ht="15">
      <c r="A643" s="454"/>
      <c r="B643" s="455"/>
      <c r="C643" s="454"/>
      <c r="D643" s="454"/>
      <c r="E643" s="454"/>
      <c r="F643" s="454"/>
    </row>
    <row r="644" spans="1:6" ht="15">
      <c r="A644" s="454"/>
      <c r="B644" s="455"/>
      <c r="C644" s="454"/>
      <c r="D644" s="454"/>
      <c r="E644" s="454"/>
      <c r="F644" s="454"/>
    </row>
    <row r="645" spans="1:6" ht="15">
      <c r="A645" s="454"/>
      <c r="B645" s="455"/>
      <c r="C645" s="454"/>
      <c r="D645" s="454"/>
      <c r="E645" s="454"/>
      <c r="F645" s="454"/>
    </row>
    <row r="646" spans="1:6" ht="15">
      <c r="A646" s="454"/>
      <c r="B646" s="455"/>
      <c r="C646" s="454"/>
      <c r="D646" s="454"/>
      <c r="E646" s="454"/>
      <c r="F646" s="454"/>
    </row>
    <row r="647" spans="1:6" ht="15">
      <c r="A647" s="454"/>
      <c r="B647" s="455"/>
      <c r="C647" s="454"/>
      <c r="D647" s="454"/>
      <c r="E647" s="454"/>
      <c r="F647" s="454"/>
    </row>
    <row r="648" spans="1:6" ht="15">
      <c r="A648" s="454"/>
      <c r="B648" s="455"/>
      <c r="C648" s="454"/>
      <c r="D648" s="454"/>
      <c r="E648" s="454"/>
      <c r="F648" s="454"/>
    </row>
    <row r="649" spans="1:6" ht="15">
      <c r="A649" s="454"/>
      <c r="B649" s="455"/>
      <c r="C649" s="454"/>
      <c r="D649" s="454"/>
      <c r="E649" s="454"/>
      <c r="F649" s="454"/>
    </row>
    <row r="650" spans="1:6" ht="15">
      <c r="A650" s="454"/>
      <c r="B650" s="455"/>
      <c r="C650" s="454"/>
      <c r="D650" s="454"/>
      <c r="E650" s="454"/>
      <c r="F650" s="454"/>
    </row>
    <row r="651" spans="1:6" ht="15">
      <c r="A651" s="454"/>
      <c r="B651" s="455"/>
      <c r="C651" s="454"/>
      <c r="D651" s="454"/>
      <c r="E651" s="454"/>
      <c r="F651" s="454"/>
    </row>
    <row r="652" spans="1:6" ht="15">
      <c r="A652" s="454"/>
      <c r="B652" s="455"/>
      <c r="C652" s="454"/>
      <c r="D652" s="454"/>
      <c r="E652" s="454"/>
      <c r="F652" s="454"/>
    </row>
    <row r="653" spans="1:6" ht="15">
      <c r="A653" s="454"/>
      <c r="B653" s="455"/>
      <c r="C653" s="454"/>
      <c r="D653" s="454"/>
      <c r="E653" s="454"/>
      <c r="F653" s="454"/>
    </row>
    <row r="654" spans="1:6" ht="15">
      <c r="A654" s="454"/>
      <c r="B654" s="455"/>
      <c r="C654" s="454"/>
      <c r="D654" s="454"/>
      <c r="E654" s="454"/>
      <c r="F654" s="454"/>
    </row>
    <row r="655" spans="1:6" ht="15">
      <c r="A655" s="454"/>
      <c r="B655" s="455"/>
      <c r="C655" s="454"/>
      <c r="D655" s="454"/>
      <c r="E655" s="454"/>
      <c r="F655" s="454"/>
    </row>
    <row r="656" spans="1:6" ht="15">
      <c r="A656" s="454"/>
      <c r="B656" s="455"/>
      <c r="C656" s="454"/>
      <c r="D656" s="454"/>
      <c r="E656" s="454"/>
      <c r="F656" s="454"/>
    </row>
    <row r="657" spans="1:6" ht="15">
      <c r="A657" s="454"/>
      <c r="B657" s="455"/>
      <c r="C657" s="454"/>
      <c r="D657" s="454"/>
      <c r="E657" s="454"/>
      <c r="F657" s="454"/>
    </row>
    <row r="658" spans="1:6" ht="15">
      <c r="A658" s="454"/>
      <c r="B658" s="455"/>
      <c r="C658" s="454"/>
      <c r="D658" s="454"/>
      <c r="E658" s="454"/>
      <c r="F658" s="454"/>
    </row>
    <row r="659" spans="1:6" ht="15">
      <c r="A659" s="454"/>
      <c r="B659" s="455"/>
      <c r="C659" s="454"/>
      <c r="D659" s="454"/>
      <c r="E659" s="454"/>
      <c r="F659" s="454"/>
    </row>
    <row r="660" spans="1:6" ht="15">
      <c r="A660" s="454"/>
      <c r="B660" s="455"/>
      <c r="C660" s="454"/>
      <c r="D660" s="454"/>
      <c r="E660" s="454"/>
      <c r="F660" s="454"/>
    </row>
    <row r="661" spans="1:6" ht="15">
      <c r="A661" s="454"/>
      <c r="B661" s="455"/>
      <c r="C661" s="454"/>
      <c r="D661" s="454"/>
      <c r="E661" s="454"/>
      <c r="F661" s="454"/>
    </row>
    <row r="662" spans="1:6" ht="15">
      <c r="A662" s="454"/>
      <c r="B662" s="455"/>
      <c r="C662" s="454"/>
      <c r="D662" s="454"/>
      <c r="E662" s="454"/>
      <c r="F662" s="454"/>
    </row>
    <row r="663" spans="1:6" ht="15">
      <c r="A663" s="454"/>
      <c r="B663" s="455"/>
      <c r="C663" s="454"/>
      <c r="D663" s="454"/>
      <c r="E663" s="454"/>
      <c r="F663" s="454"/>
    </row>
    <row r="664" spans="1:6" ht="15">
      <c r="A664" s="454"/>
      <c r="B664" s="455"/>
      <c r="C664" s="454"/>
      <c r="D664" s="454"/>
      <c r="E664" s="454"/>
      <c r="F664" s="454"/>
    </row>
    <row r="665" spans="1:6" ht="15">
      <c r="A665" s="454"/>
      <c r="B665" s="455"/>
      <c r="C665" s="454"/>
      <c r="D665" s="454"/>
      <c r="E665" s="454"/>
      <c r="F665" s="454"/>
    </row>
    <row r="666" spans="1:6" ht="15">
      <c r="A666" s="454"/>
      <c r="B666" s="455"/>
      <c r="C666" s="454"/>
      <c r="D666" s="454"/>
      <c r="E666" s="454"/>
      <c r="F666" s="454"/>
    </row>
    <row r="667" spans="1:6" ht="15">
      <c r="A667" s="454"/>
      <c r="B667" s="455"/>
      <c r="C667" s="454"/>
      <c r="D667" s="454"/>
      <c r="E667" s="454"/>
      <c r="F667" s="454"/>
    </row>
    <row r="668" spans="1:6" ht="15">
      <c r="A668" s="454"/>
      <c r="B668" s="455"/>
      <c r="C668" s="454"/>
      <c r="D668" s="454"/>
      <c r="E668" s="454"/>
      <c r="F668" s="454"/>
    </row>
    <row r="669" spans="1:6" ht="15">
      <c r="A669" s="454"/>
      <c r="B669" s="455"/>
      <c r="C669" s="454"/>
      <c r="D669" s="454"/>
      <c r="E669" s="454"/>
      <c r="F669" s="454"/>
    </row>
    <row r="670" spans="1:6" ht="15">
      <c r="A670" s="454"/>
      <c r="B670" s="455"/>
      <c r="C670" s="454"/>
      <c r="D670" s="454"/>
      <c r="E670" s="454"/>
      <c r="F670" s="454"/>
    </row>
    <row r="671" spans="1:6" ht="15">
      <c r="A671" s="454"/>
      <c r="B671" s="455"/>
      <c r="C671" s="454"/>
      <c r="D671" s="454"/>
      <c r="E671" s="454"/>
      <c r="F671" s="454"/>
    </row>
    <row r="672" spans="1:6" ht="15">
      <c r="A672" s="454"/>
      <c r="B672" s="455"/>
      <c r="C672" s="454"/>
      <c r="D672" s="454"/>
      <c r="E672" s="454"/>
      <c r="F672" s="454"/>
    </row>
    <row r="673" spans="1:6" ht="15">
      <c r="A673" s="454"/>
      <c r="B673" s="455"/>
      <c r="C673" s="454"/>
      <c r="D673" s="454"/>
      <c r="E673" s="454"/>
      <c r="F673" s="454"/>
    </row>
    <row r="674" spans="1:6" ht="15">
      <c r="A674" s="454"/>
      <c r="B674" s="455"/>
      <c r="C674" s="454"/>
      <c r="D674" s="454"/>
      <c r="E674" s="454"/>
      <c r="F674" s="454"/>
    </row>
    <row r="675" spans="1:6" ht="15">
      <c r="A675" s="454"/>
      <c r="B675" s="455"/>
      <c r="C675" s="454"/>
      <c r="D675" s="454"/>
      <c r="E675" s="454"/>
      <c r="F675" s="454"/>
    </row>
    <row r="676" spans="1:6" ht="15">
      <c r="A676" s="454"/>
      <c r="B676" s="455"/>
      <c r="C676" s="454"/>
      <c r="D676" s="454"/>
      <c r="E676" s="454"/>
      <c r="F676" s="454"/>
    </row>
    <row r="677" spans="1:6" ht="15">
      <c r="A677" s="454"/>
      <c r="B677" s="455"/>
      <c r="C677" s="454"/>
      <c r="D677" s="454"/>
      <c r="E677" s="454"/>
      <c r="F677" s="454"/>
    </row>
    <row r="678" spans="1:6" ht="15">
      <c r="A678" s="454"/>
      <c r="B678" s="455"/>
      <c r="C678" s="454"/>
      <c r="D678" s="454"/>
      <c r="E678" s="454"/>
      <c r="F678" s="454"/>
    </row>
    <row r="679" spans="1:6" ht="15">
      <c r="A679" s="454"/>
      <c r="B679" s="455"/>
      <c r="C679" s="454"/>
      <c r="D679" s="454"/>
      <c r="E679" s="454"/>
      <c r="F679" s="454"/>
    </row>
    <row r="680" spans="1:6" ht="15">
      <c r="A680" s="454"/>
      <c r="B680" s="455"/>
      <c r="C680" s="454"/>
      <c r="D680" s="454"/>
      <c r="E680" s="454"/>
      <c r="F680" s="454"/>
    </row>
    <row r="681" spans="1:6" ht="15">
      <c r="A681" s="454"/>
      <c r="B681" s="455"/>
      <c r="C681" s="454"/>
      <c r="D681" s="454"/>
      <c r="E681" s="454"/>
      <c r="F681" s="454"/>
    </row>
    <row r="682" spans="1:6" ht="15">
      <c r="A682" s="454"/>
      <c r="B682" s="455"/>
      <c r="C682" s="454"/>
      <c r="D682" s="454"/>
      <c r="E682" s="454"/>
      <c r="F682" s="454"/>
    </row>
    <row r="683" spans="1:6" ht="15">
      <c r="A683" s="454"/>
      <c r="B683" s="455"/>
      <c r="C683" s="454"/>
      <c r="D683" s="454"/>
      <c r="E683" s="454"/>
      <c r="F683" s="454"/>
    </row>
    <row r="684" spans="1:6" ht="15">
      <c r="A684" s="454"/>
      <c r="B684" s="455"/>
      <c r="C684" s="454"/>
      <c r="D684" s="454"/>
      <c r="E684" s="454"/>
      <c r="F684" s="454"/>
    </row>
    <row r="685" spans="1:6" ht="15">
      <c r="A685" s="454"/>
      <c r="B685" s="455"/>
      <c r="C685" s="454"/>
      <c r="D685" s="454"/>
      <c r="E685" s="454"/>
      <c r="F685" s="454"/>
    </row>
    <row r="686" spans="1:6" ht="15">
      <c r="A686" s="454"/>
      <c r="B686" s="455"/>
      <c r="C686" s="454"/>
      <c r="D686" s="454"/>
      <c r="E686" s="454"/>
      <c r="F686" s="454"/>
    </row>
    <row r="687" spans="1:6" ht="15">
      <c r="A687" s="454"/>
      <c r="B687" s="455"/>
      <c r="C687" s="454"/>
      <c r="D687" s="454"/>
      <c r="E687" s="454"/>
      <c r="F687" s="454"/>
    </row>
    <row r="688" spans="1:6" ht="15">
      <c r="A688" s="454"/>
      <c r="B688" s="455"/>
      <c r="C688" s="454"/>
      <c r="D688" s="454"/>
      <c r="E688" s="454"/>
      <c r="F688" s="454"/>
    </row>
    <row r="689" spans="1:6" ht="15">
      <c r="A689" s="454"/>
      <c r="B689" s="455"/>
      <c r="C689" s="454"/>
      <c r="D689" s="454"/>
      <c r="E689" s="454"/>
      <c r="F689" s="454"/>
    </row>
    <row r="690" spans="1:6" ht="15">
      <c r="A690" s="454"/>
      <c r="B690" s="455"/>
      <c r="C690" s="454"/>
      <c r="D690" s="454"/>
      <c r="E690" s="454"/>
      <c r="F690" s="454"/>
    </row>
    <row r="691" spans="1:6" ht="15">
      <c r="A691" s="454"/>
      <c r="B691" s="455"/>
      <c r="C691" s="454"/>
      <c r="D691" s="454"/>
      <c r="E691" s="454"/>
      <c r="F691" s="454"/>
    </row>
    <row r="692" spans="1:6" ht="15">
      <c r="A692" s="454"/>
      <c r="B692" s="455"/>
      <c r="C692" s="454"/>
      <c r="D692" s="454"/>
      <c r="E692" s="454"/>
      <c r="F692" s="454"/>
    </row>
    <row r="693" spans="1:6" ht="15">
      <c r="A693" s="454"/>
      <c r="B693" s="455"/>
      <c r="C693" s="454"/>
      <c r="D693" s="454"/>
      <c r="E693" s="454"/>
      <c r="F693" s="454"/>
    </row>
    <row r="694" spans="1:6" ht="15">
      <c r="A694" s="454"/>
      <c r="B694" s="455"/>
      <c r="C694" s="454"/>
      <c r="D694" s="454"/>
      <c r="E694" s="454"/>
      <c r="F694" s="454"/>
    </row>
    <row r="695" spans="1:6" ht="15">
      <c r="A695" s="454"/>
      <c r="B695" s="455"/>
      <c r="C695" s="454"/>
      <c r="D695" s="454"/>
      <c r="E695" s="454"/>
      <c r="F695" s="454"/>
    </row>
    <row r="696" spans="1:6" ht="15">
      <c r="A696" s="454"/>
      <c r="B696" s="455"/>
      <c r="C696" s="454"/>
      <c r="D696" s="454"/>
      <c r="E696" s="454"/>
      <c r="F696" s="454"/>
    </row>
    <row r="697" spans="1:6" ht="15">
      <c r="A697" s="454"/>
      <c r="B697" s="455"/>
      <c r="C697" s="454"/>
      <c r="D697" s="454"/>
      <c r="E697" s="454"/>
      <c r="F697" s="454"/>
    </row>
    <row r="698" spans="1:6" ht="15">
      <c r="A698" s="454"/>
      <c r="B698" s="455"/>
      <c r="C698" s="454"/>
      <c r="D698" s="454"/>
      <c r="E698" s="454"/>
      <c r="F698" s="454"/>
    </row>
    <row r="699" spans="1:6" ht="15">
      <c r="A699" s="454"/>
      <c r="B699" s="455"/>
      <c r="C699" s="454"/>
      <c r="D699" s="454"/>
      <c r="E699" s="454"/>
      <c r="F699" s="454"/>
    </row>
    <row r="700" spans="1:6" ht="15">
      <c r="A700" s="454"/>
      <c r="B700" s="455"/>
      <c r="C700" s="454"/>
      <c r="D700" s="454"/>
      <c r="E700" s="454"/>
      <c r="F700" s="454"/>
    </row>
    <row r="701" spans="1:6" ht="15">
      <c r="A701" s="454"/>
      <c r="B701" s="455"/>
      <c r="C701" s="454"/>
      <c r="D701" s="454"/>
      <c r="E701" s="454"/>
      <c r="F701" s="454"/>
    </row>
    <row r="702" spans="1:6" ht="15">
      <c r="A702" s="454"/>
      <c r="B702" s="455"/>
      <c r="C702" s="454"/>
      <c r="D702" s="454"/>
      <c r="E702" s="454"/>
      <c r="F702" s="454"/>
    </row>
    <row r="703" spans="1:6" ht="15">
      <c r="A703" s="454"/>
      <c r="B703" s="455"/>
      <c r="C703" s="454"/>
      <c r="D703" s="454"/>
      <c r="E703" s="454"/>
      <c r="F703" s="454"/>
    </row>
    <row r="704" spans="1:6" ht="15">
      <c r="A704" s="454"/>
      <c r="B704" s="455"/>
      <c r="C704" s="454"/>
      <c r="D704" s="454"/>
      <c r="E704" s="454"/>
      <c r="F704" s="454"/>
    </row>
    <row r="705" spans="1:6" ht="15">
      <c r="A705" s="454"/>
      <c r="B705" s="455"/>
      <c r="C705" s="454"/>
      <c r="D705" s="454"/>
      <c r="E705" s="454"/>
      <c r="F705" s="454"/>
    </row>
    <row r="706" spans="1:6" ht="15">
      <c r="A706" s="454"/>
      <c r="B706" s="455"/>
      <c r="C706" s="454"/>
      <c r="D706" s="454"/>
      <c r="E706" s="454"/>
      <c r="F706" s="454"/>
    </row>
    <row r="707" spans="1:6" ht="15">
      <c r="A707" s="454"/>
      <c r="B707" s="455"/>
      <c r="C707" s="454"/>
      <c r="D707" s="454"/>
      <c r="E707" s="454"/>
      <c r="F707" s="454"/>
    </row>
    <row r="708" spans="1:6" ht="15">
      <c r="A708" s="454"/>
      <c r="B708" s="455"/>
      <c r="C708" s="454"/>
      <c r="D708" s="454"/>
      <c r="E708" s="454"/>
      <c r="F708" s="454"/>
    </row>
    <row r="709" spans="1:6" ht="15">
      <c r="A709" s="454"/>
      <c r="B709" s="455"/>
      <c r="C709" s="454"/>
      <c r="D709" s="454"/>
      <c r="E709" s="454"/>
      <c r="F709" s="454"/>
    </row>
    <row r="710" spans="1:6" ht="15">
      <c r="A710" s="454"/>
      <c r="B710" s="455"/>
      <c r="C710" s="454"/>
      <c r="D710" s="454"/>
      <c r="E710" s="454"/>
      <c r="F710" s="454"/>
    </row>
    <row r="711" spans="1:6" ht="15">
      <c r="A711" s="454"/>
      <c r="B711" s="455"/>
      <c r="C711" s="454"/>
      <c r="D711" s="454"/>
      <c r="E711" s="454"/>
      <c r="F711" s="454"/>
    </row>
    <row r="712" spans="1:6" ht="15">
      <c r="A712" s="454"/>
      <c r="B712" s="455"/>
      <c r="C712" s="454"/>
      <c r="D712" s="454"/>
      <c r="E712" s="454"/>
      <c r="F712" s="454"/>
    </row>
    <row r="713" spans="1:6" ht="15">
      <c r="A713" s="454"/>
      <c r="B713" s="455"/>
      <c r="C713" s="454"/>
      <c r="D713" s="454"/>
      <c r="E713" s="454"/>
      <c r="F713" s="454"/>
    </row>
    <row r="714" spans="1:6" ht="15">
      <c r="A714" s="454"/>
      <c r="B714" s="455"/>
      <c r="C714" s="454"/>
      <c r="D714" s="454"/>
      <c r="E714" s="454"/>
      <c r="F714" s="454"/>
    </row>
    <row r="715" spans="1:6" ht="15">
      <c r="A715" s="454"/>
      <c r="B715" s="455"/>
      <c r="C715" s="454"/>
      <c r="D715" s="454"/>
      <c r="E715" s="454"/>
      <c r="F715" s="454"/>
    </row>
    <row r="716" spans="1:6" ht="15">
      <c r="A716" s="454"/>
      <c r="B716" s="455"/>
      <c r="C716" s="454"/>
      <c r="D716" s="454"/>
      <c r="E716" s="454"/>
      <c r="F716" s="454"/>
    </row>
    <row r="717" spans="1:6" ht="15">
      <c r="A717" s="454"/>
      <c r="B717" s="455"/>
      <c r="C717" s="454"/>
      <c r="D717" s="454"/>
      <c r="E717" s="454"/>
      <c r="F717" s="454"/>
    </row>
    <row r="718" spans="1:6" ht="15">
      <c r="A718" s="454"/>
      <c r="B718" s="455"/>
      <c r="C718" s="454"/>
      <c r="D718" s="454"/>
      <c r="E718" s="454"/>
      <c r="F718" s="454"/>
    </row>
    <row r="719" spans="1:6" ht="15">
      <c r="A719" s="454"/>
      <c r="B719" s="455"/>
      <c r="C719" s="454"/>
      <c r="D719" s="454"/>
      <c r="E719" s="454"/>
      <c r="F719" s="454"/>
    </row>
    <row r="720" spans="1:6" ht="15">
      <c r="A720" s="454"/>
      <c r="B720" s="455"/>
      <c r="C720" s="454"/>
      <c r="D720" s="454"/>
      <c r="E720" s="454"/>
      <c r="F720" s="454"/>
    </row>
    <row r="721" spans="1:6" ht="15">
      <c r="A721" s="454"/>
      <c r="B721" s="455"/>
      <c r="C721" s="454"/>
      <c r="D721" s="454"/>
      <c r="E721" s="454"/>
      <c r="F721" s="454"/>
    </row>
    <row r="722" spans="1:6" ht="15">
      <c r="A722" s="454"/>
      <c r="B722" s="455"/>
      <c r="C722" s="454"/>
      <c r="D722" s="454"/>
      <c r="E722" s="454"/>
      <c r="F722" s="454"/>
    </row>
    <row r="723" spans="1:6" ht="15">
      <c r="A723" s="454"/>
      <c r="B723" s="455"/>
      <c r="C723" s="454"/>
      <c r="D723" s="454"/>
      <c r="E723" s="454"/>
      <c r="F723" s="454"/>
    </row>
    <row r="724" spans="1:6" ht="15">
      <c r="A724" s="454"/>
      <c r="B724" s="455"/>
      <c r="C724" s="454"/>
      <c r="D724" s="454"/>
      <c r="E724" s="454"/>
      <c r="F724" s="454"/>
    </row>
    <row r="725" spans="1:6" ht="15">
      <c r="A725" s="454"/>
      <c r="B725" s="455"/>
      <c r="C725" s="454"/>
      <c r="D725" s="454"/>
      <c r="E725" s="454"/>
      <c r="F725" s="454"/>
    </row>
    <row r="726" spans="1:6" ht="15">
      <c r="A726" s="454"/>
      <c r="B726" s="455"/>
      <c r="C726" s="454"/>
      <c r="D726" s="454"/>
      <c r="E726" s="454"/>
      <c r="F726" s="454"/>
    </row>
    <row r="727" spans="1:6" ht="15">
      <c r="A727" s="454"/>
      <c r="B727" s="455"/>
      <c r="C727" s="454"/>
      <c r="D727" s="454"/>
      <c r="E727" s="454"/>
      <c r="F727" s="454"/>
    </row>
    <row r="728" spans="1:6" ht="15">
      <c r="A728" s="454"/>
      <c r="B728" s="455"/>
      <c r="C728" s="454"/>
      <c r="D728" s="454"/>
      <c r="E728" s="454"/>
      <c r="F728" s="454"/>
    </row>
    <row r="729" spans="1:6" ht="15">
      <c r="A729" s="454"/>
      <c r="B729" s="455"/>
      <c r="C729" s="454"/>
      <c r="D729" s="454"/>
      <c r="E729" s="454"/>
      <c r="F729" s="454"/>
    </row>
    <row r="730" spans="1:6" ht="15">
      <c r="A730" s="454"/>
      <c r="B730" s="455"/>
      <c r="C730" s="454"/>
      <c r="D730" s="454"/>
      <c r="E730" s="454"/>
      <c r="F730" s="454"/>
    </row>
    <row r="731" spans="1:6" ht="15">
      <c r="A731" s="454"/>
      <c r="B731" s="455"/>
      <c r="C731" s="454"/>
      <c r="D731" s="454"/>
      <c r="E731" s="454"/>
      <c r="F731" s="454"/>
    </row>
    <row r="732" spans="1:6" ht="15">
      <c r="A732" s="454"/>
      <c r="B732" s="455"/>
      <c r="C732" s="454"/>
      <c r="D732" s="454"/>
      <c r="E732" s="454"/>
      <c r="F732" s="454"/>
    </row>
    <row r="733" spans="1:6" ht="15">
      <c r="A733" s="454"/>
      <c r="B733" s="455"/>
      <c r="C733" s="454"/>
      <c r="D733" s="454"/>
      <c r="E733" s="454"/>
      <c r="F733" s="454"/>
    </row>
    <row r="734" spans="1:6" ht="15">
      <c r="A734" s="454"/>
      <c r="B734" s="455"/>
      <c r="C734" s="454"/>
      <c r="D734" s="454"/>
      <c r="E734" s="454"/>
      <c r="F734" s="454"/>
    </row>
    <row r="735" spans="1:6" ht="15">
      <c r="A735" s="454"/>
      <c r="B735" s="455"/>
      <c r="C735" s="454"/>
      <c r="D735" s="454"/>
      <c r="E735" s="454"/>
      <c r="F735" s="454"/>
    </row>
    <row r="736" spans="1:6" ht="15">
      <c r="A736" s="454"/>
      <c r="B736" s="455"/>
      <c r="C736" s="454"/>
      <c r="D736" s="454"/>
      <c r="E736" s="454"/>
      <c r="F736" s="454"/>
    </row>
    <row r="737" spans="1:6" ht="15">
      <c r="A737" s="454"/>
      <c r="B737" s="455"/>
      <c r="C737" s="454"/>
      <c r="D737" s="454"/>
      <c r="E737" s="454"/>
      <c r="F737" s="454"/>
    </row>
    <row r="738" spans="1:6" ht="15">
      <c r="A738" s="454"/>
      <c r="B738" s="455"/>
      <c r="C738" s="454"/>
      <c r="D738" s="454"/>
      <c r="E738" s="454"/>
      <c r="F738" s="454"/>
    </row>
    <row r="739" spans="1:6" ht="15">
      <c r="A739" s="454"/>
      <c r="B739" s="455"/>
      <c r="C739" s="454"/>
      <c r="D739" s="454"/>
      <c r="E739" s="454"/>
      <c r="F739" s="454"/>
    </row>
    <row r="740" spans="1:6" ht="15">
      <c r="A740" s="454"/>
      <c r="B740" s="455"/>
      <c r="C740" s="454"/>
      <c r="D740" s="454"/>
      <c r="E740" s="454"/>
      <c r="F740" s="454"/>
    </row>
    <row r="741" spans="1:6" ht="15">
      <c r="A741" s="454"/>
      <c r="B741" s="455"/>
      <c r="C741" s="454"/>
      <c r="D741" s="454"/>
      <c r="E741" s="454"/>
      <c r="F741" s="454"/>
    </row>
    <row r="742" spans="1:6" ht="15">
      <c r="A742" s="454"/>
      <c r="B742" s="455"/>
      <c r="C742" s="454"/>
      <c r="D742" s="454"/>
      <c r="E742" s="454"/>
      <c r="F742" s="454"/>
    </row>
    <row r="743" spans="1:6" ht="15">
      <c r="A743" s="454"/>
      <c r="B743" s="455"/>
      <c r="C743" s="454"/>
      <c r="D743" s="454"/>
      <c r="E743" s="454"/>
      <c r="F743" s="454"/>
    </row>
    <row r="744" spans="1:6" ht="15">
      <c r="A744" s="454"/>
      <c r="B744" s="455"/>
      <c r="C744" s="454"/>
      <c r="D744" s="454"/>
      <c r="E744" s="454"/>
      <c r="F744" s="454"/>
    </row>
    <row r="745" spans="1:6" ht="15">
      <c r="A745" s="454"/>
      <c r="B745" s="455"/>
      <c r="C745" s="454"/>
      <c r="D745" s="454"/>
      <c r="E745" s="454"/>
      <c r="F745" s="454"/>
    </row>
    <row r="746" spans="1:6" ht="15">
      <c r="A746" s="454"/>
      <c r="B746" s="455"/>
      <c r="C746" s="454"/>
      <c r="D746" s="454"/>
      <c r="E746" s="454"/>
      <c r="F746" s="454"/>
    </row>
    <row r="747" spans="1:6" ht="15">
      <c r="A747" s="454"/>
      <c r="B747" s="455"/>
      <c r="C747" s="454"/>
      <c r="D747" s="454"/>
      <c r="E747" s="454"/>
      <c r="F747" s="454"/>
    </row>
    <row r="748" spans="1:6" ht="15">
      <c r="A748" s="454"/>
      <c r="B748" s="455"/>
      <c r="C748" s="454"/>
      <c r="D748" s="454"/>
      <c r="E748" s="454"/>
      <c r="F748" s="454"/>
    </row>
    <row r="749" spans="1:6" ht="15">
      <c r="A749" s="454"/>
      <c r="B749" s="455"/>
      <c r="C749" s="454"/>
      <c r="D749" s="454"/>
      <c r="E749" s="454"/>
      <c r="F749" s="454"/>
    </row>
    <row r="750" spans="1:6" ht="15">
      <c r="A750" s="454"/>
      <c r="B750" s="455"/>
      <c r="C750" s="454"/>
      <c r="D750" s="454"/>
      <c r="E750" s="454"/>
      <c r="F750" s="454"/>
    </row>
    <row r="751" spans="1:6" ht="15">
      <c r="A751" s="454"/>
      <c r="B751" s="455"/>
      <c r="C751" s="454"/>
      <c r="D751" s="454"/>
      <c r="E751" s="454"/>
      <c r="F751" s="454"/>
    </row>
    <row r="752" spans="1:6" ht="15">
      <c r="A752" s="454"/>
      <c r="B752" s="455"/>
      <c r="C752" s="454"/>
      <c r="D752" s="454"/>
      <c r="E752" s="454"/>
      <c r="F752" s="454"/>
    </row>
    <row r="753" spans="1:6" ht="15">
      <c r="A753" s="454"/>
      <c r="B753" s="455"/>
      <c r="C753" s="454"/>
      <c r="D753" s="454"/>
      <c r="E753" s="454"/>
      <c r="F753" s="454"/>
    </row>
    <row r="754" spans="1:6" ht="15">
      <c r="A754" s="454"/>
      <c r="B754" s="455"/>
      <c r="C754" s="454"/>
      <c r="D754" s="454"/>
      <c r="E754" s="454"/>
      <c r="F754" s="454"/>
    </row>
    <row r="755" spans="1:6" ht="15">
      <c r="A755" s="454"/>
      <c r="B755" s="455"/>
      <c r="C755" s="454"/>
      <c r="D755" s="454"/>
      <c r="E755" s="454"/>
      <c r="F755" s="454"/>
    </row>
    <row r="756" spans="1:6" ht="15">
      <c r="A756" s="454"/>
      <c r="B756" s="455"/>
      <c r="C756" s="454"/>
      <c r="D756" s="454"/>
      <c r="E756" s="454"/>
      <c r="F756" s="454"/>
    </row>
    <row r="757" spans="1:6" ht="15">
      <c r="A757" s="454"/>
      <c r="B757" s="455"/>
      <c r="C757" s="454"/>
      <c r="D757" s="454"/>
      <c r="E757" s="454"/>
      <c r="F757" s="454"/>
    </row>
    <row r="758" spans="1:6" ht="15">
      <c r="A758" s="454"/>
      <c r="B758" s="455"/>
      <c r="C758" s="454"/>
      <c r="D758" s="454"/>
      <c r="E758" s="454"/>
      <c r="F758" s="454"/>
    </row>
    <row r="759" spans="1:6" ht="15">
      <c r="A759" s="454"/>
      <c r="B759" s="455"/>
      <c r="C759" s="454"/>
      <c r="D759" s="454"/>
      <c r="E759" s="454"/>
      <c r="F759" s="454"/>
    </row>
    <row r="760" spans="1:6" ht="15">
      <c r="A760" s="454"/>
      <c r="B760" s="455"/>
      <c r="C760" s="454"/>
      <c r="D760" s="454"/>
      <c r="E760" s="454"/>
      <c r="F760" s="454"/>
    </row>
    <row r="761" spans="1:6" ht="15">
      <c r="A761" s="454"/>
      <c r="B761" s="455"/>
      <c r="C761" s="454"/>
      <c r="D761" s="454"/>
      <c r="E761" s="454"/>
      <c r="F761" s="454"/>
    </row>
    <row r="762" spans="1:6" ht="15">
      <c r="A762" s="454"/>
      <c r="B762" s="455"/>
      <c r="C762" s="454"/>
      <c r="D762" s="454"/>
      <c r="E762" s="454"/>
      <c r="F762" s="454"/>
    </row>
    <row r="763" spans="1:6" ht="15">
      <c r="A763" s="454"/>
      <c r="B763" s="455"/>
      <c r="C763" s="454"/>
      <c r="D763" s="454"/>
      <c r="E763" s="454"/>
      <c r="F763" s="454"/>
    </row>
    <row r="764" spans="1:6" ht="15">
      <c r="A764" s="454"/>
      <c r="B764" s="455"/>
      <c r="C764" s="454"/>
      <c r="D764" s="454"/>
      <c r="E764" s="454"/>
      <c r="F764" s="454"/>
    </row>
    <row r="765" spans="1:6" ht="15">
      <c r="A765" s="454"/>
      <c r="B765" s="455"/>
      <c r="C765" s="454"/>
      <c r="D765" s="454"/>
      <c r="E765" s="454"/>
      <c r="F765" s="454"/>
    </row>
    <row r="766" spans="1:6" ht="15">
      <c r="A766" s="454"/>
      <c r="B766" s="455"/>
      <c r="C766" s="454"/>
      <c r="D766" s="454"/>
      <c r="E766" s="454"/>
      <c r="F766" s="454"/>
    </row>
    <row r="767" spans="1:6" ht="15">
      <c r="A767" s="454"/>
      <c r="B767" s="455"/>
      <c r="C767" s="454"/>
      <c r="D767" s="454"/>
      <c r="E767" s="454"/>
      <c r="F767" s="454"/>
    </row>
    <row r="768" spans="1:6" ht="15">
      <c r="A768" s="454"/>
      <c r="B768" s="455"/>
      <c r="C768" s="454"/>
      <c r="D768" s="454"/>
      <c r="E768" s="454"/>
      <c r="F768" s="454"/>
    </row>
    <row r="769" spans="1:6" ht="15">
      <c r="A769" s="454"/>
      <c r="B769" s="455"/>
      <c r="C769" s="454"/>
      <c r="D769" s="454"/>
      <c r="E769" s="454"/>
      <c r="F769" s="454"/>
    </row>
    <row r="770" spans="1:6" ht="15">
      <c r="A770" s="454"/>
      <c r="B770" s="455"/>
      <c r="C770" s="454"/>
      <c r="D770" s="454"/>
      <c r="E770" s="454"/>
      <c r="F770" s="454"/>
    </row>
    <row r="771" spans="1:6" ht="15">
      <c r="A771" s="454"/>
      <c r="B771" s="455"/>
      <c r="C771" s="454"/>
      <c r="D771" s="454"/>
      <c r="E771" s="454"/>
      <c r="F771" s="454"/>
    </row>
    <row r="772" spans="1:6" ht="15">
      <c r="A772" s="454"/>
      <c r="B772" s="455"/>
      <c r="C772" s="454"/>
      <c r="D772" s="454"/>
      <c r="E772" s="454"/>
      <c r="F772" s="454"/>
    </row>
    <row r="773" spans="1:6" ht="15">
      <c r="A773" s="454"/>
      <c r="B773" s="455"/>
      <c r="C773" s="454"/>
      <c r="D773" s="454"/>
      <c r="E773" s="454"/>
      <c r="F773" s="454"/>
    </row>
    <row r="774" spans="1:6" ht="15">
      <c r="A774" s="454"/>
      <c r="B774" s="455"/>
      <c r="C774" s="454"/>
      <c r="D774" s="454"/>
      <c r="E774" s="454"/>
      <c r="F774" s="454"/>
    </row>
    <row r="775" spans="1:6" ht="15">
      <c r="A775" s="454"/>
      <c r="B775" s="455"/>
      <c r="C775" s="454"/>
      <c r="D775" s="454"/>
      <c r="E775" s="454"/>
      <c r="F775" s="454"/>
    </row>
    <row r="776" spans="1:6" ht="15">
      <c r="A776" s="454"/>
      <c r="B776" s="455"/>
      <c r="C776" s="454"/>
      <c r="D776" s="454"/>
      <c r="E776" s="454"/>
      <c r="F776" s="454"/>
    </row>
    <row r="777" spans="1:6" ht="15">
      <c r="A777" s="454"/>
      <c r="B777" s="455"/>
      <c r="C777" s="454"/>
      <c r="D777" s="454"/>
      <c r="E777" s="454"/>
      <c r="F777" s="454"/>
    </row>
    <row r="778" spans="1:6" ht="15">
      <c r="A778" s="454"/>
      <c r="B778" s="455"/>
      <c r="C778" s="454"/>
      <c r="D778" s="454"/>
      <c r="E778" s="454"/>
      <c r="F778" s="454"/>
    </row>
    <row r="779" spans="1:6" ht="15">
      <c r="A779" s="454"/>
      <c r="B779" s="455"/>
      <c r="C779" s="454"/>
      <c r="D779" s="454"/>
      <c r="E779" s="454"/>
      <c r="F779" s="454"/>
    </row>
    <row r="780" spans="1:6" ht="15">
      <c r="A780" s="454"/>
      <c r="B780" s="455"/>
      <c r="C780" s="454"/>
      <c r="D780" s="454"/>
      <c r="E780" s="454"/>
      <c r="F780" s="454"/>
    </row>
    <row r="781" spans="1:6" ht="15">
      <c r="A781" s="454"/>
      <c r="B781" s="455"/>
      <c r="C781" s="454"/>
      <c r="D781" s="454"/>
      <c r="E781" s="454"/>
      <c r="F781" s="454"/>
    </row>
    <row r="782" spans="1:6" ht="15">
      <c r="A782" s="454"/>
      <c r="B782" s="455"/>
      <c r="C782" s="454"/>
      <c r="D782" s="454"/>
      <c r="E782" s="454"/>
      <c r="F782" s="454"/>
    </row>
    <row r="783" spans="1:6" ht="15">
      <c r="A783" s="454"/>
      <c r="B783" s="455"/>
      <c r="C783" s="454"/>
      <c r="D783" s="454"/>
      <c r="E783" s="454"/>
      <c r="F783" s="454"/>
    </row>
    <row r="784" spans="1:6" ht="15">
      <c r="A784" s="454"/>
      <c r="B784" s="455"/>
      <c r="C784" s="454"/>
      <c r="D784" s="454"/>
      <c r="E784" s="454"/>
      <c r="F784" s="454"/>
    </row>
    <row r="785" spans="1:6" ht="15">
      <c r="A785" s="454"/>
      <c r="B785" s="455"/>
      <c r="C785" s="454"/>
      <c r="D785" s="454"/>
      <c r="E785" s="454"/>
      <c r="F785" s="454"/>
    </row>
    <row r="786" spans="1:6" ht="15">
      <c r="A786" s="454"/>
      <c r="B786" s="455"/>
      <c r="C786" s="454"/>
      <c r="D786" s="454"/>
      <c r="E786" s="454"/>
      <c r="F786" s="454"/>
    </row>
    <row r="787" spans="1:6" ht="15">
      <c r="A787" s="454"/>
      <c r="B787" s="455"/>
      <c r="C787" s="454"/>
      <c r="D787" s="454"/>
      <c r="E787" s="454"/>
      <c r="F787" s="454"/>
    </row>
    <row r="788" spans="1:6" ht="15">
      <c r="A788" s="454"/>
      <c r="B788" s="455"/>
      <c r="C788" s="454"/>
      <c r="D788" s="454"/>
      <c r="E788" s="454"/>
      <c r="F788" s="454"/>
    </row>
    <row r="789" spans="1:6" ht="15">
      <c r="A789" s="454"/>
      <c r="B789" s="455"/>
      <c r="C789" s="454"/>
      <c r="D789" s="454"/>
      <c r="E789" s="454"/>
      <c r="F789" s="454"/>
    </row>
    <row r="790" spans="1:6" ht="15">
      <c r="A790" s="454"/>
      <c r="B790" s="455"/>
      <c r="C790" s="454"/>
      <c r="D790" s="454"/>
      <c r="E790" s="454"/>
      <c r="F790" s="454"/>
    </row>
    <row r="791" spans="1:6" ht="15">
      <c r="A791" s="454"/>
      <c r="B791" s="455"/>
      <c r="C791" s="454"/>
      <c r="D791" s="454"/>
      <c r="E791" s="454"/>
      <c r="F791" s="454"/>
    </row>
    <row r="792" spans="1:6" ht="15">
      <c r="A792" s="454"/>
      <c r="B792" s="455"/>
      <c r="C792" s="454"/>
      <c r="D792" s="454"/>
      <c r="E792" s="454"/>
      <c r="F792" s="454"/>
    </row>
    <row r="793" spans="1:6" ht="15">
      <c r="A793" s="454"/>
      <c r="B793" s="455"/>
      <c r="C793" s="454"/>
      <c r="D793" s="454"/>
      <c r="E793" s="454"/>
      <c r="F793" s="454"/>
    </row>
    <row r="794" spans="1:6" ht="15">
      <c r="A794" s="454"/>
      <c r="B794" s="455"/>
      <c r="C794" s="454"/>
      <c r="D794" s="454"/>
      <c r="E794" s="454"/>
      <c r="F794" s="454"/>
    </row>
    <row r="795" spans="1:6" ht="15">
      <c r="A795" s="454"/>
      <c r="B795" s="455"/>
      <c r="C795" s="454"/>
      <c r="D795" s="454"/>
      <c r="E795" s="454"/>
      <c r="F795" s="454"/>
    </row>
    <row r="796" spans="1:6" ht="15">
      <c r="A796" s="454"/>
      <c r="B796" s="455"/>
      <c r="C796" s="454"/>
      <c r="D796" s="454"/>
      <c r="E796" s="454"/>
      <c r="F796" s="454"/>
    </row>
    <row r="797" spans="1:6" ht="15">
      <c r="A797" s="454"/>
      <c r="B797" s="455"/>
      <c r="C797" s="454"/>
      <c r="D797" s="454"/>
      <c r="E797" s="454"/>
      <c r="F797" s="454"/>
    </row>
    <row r="798" spans="1:6" ht="15">
      <c r="A798" s="454"/>
      <c r="B798" s="455"/>
      <c r="C798" s="454"/>
      <c r="D798" s="454"/>
      <c r="E798" s="454"/>
      <c r="F798" s="454"/>
    </row>
    <row r="799" spans="1:6" ht="15">
      <c r="A799" s="454"/>
      <c r="B799" s="455"/>
      <c r="C799" s="454"/>
      <c r="D799" s="454"/>
      <c r="E799" s="454"/>
      <c r="F799" s="454"/>
    </row>
    <row r="800" spans="1:6" ht="15">
      <c r="A800" s="454"/>
      <c r="B800" s="455"/>
      <c r="C800" s="454"/>
      <c r="D800" s="454"/>
      <c r="E800" s="454"/>
      <c r="F800" s="454"/>
    </row>
    <row r="801" spans="1:6" ht="15">
      <c r="A801" s="454"/>
      <c r="B801" s="455"/>
      <c r="C801" s="454"/>
      <c r="D801" s="454"/>
      <c r="E801" s="454"/>
      <c r="F801" s="454"/>
    </row>
    <row r="802" spans="1:6" ht="15">
      <c r="A802" s="454"/>
      <c r="B802" s="455"/>
      <c r="C802" s="454"/>
      <c r="D802" s="454"/>
      <c r="E802" s="454"/>
      <c r="F802" s="454"/>
    </row>
    <row r="803" spans="1:6" ht="15">
      <c r="A803" s="454"/>
      <c r="B803" s="455"/>
      <c r="C803" s="454"/>
      <c r="D803" s="454"/>
      <c r="E803" s="454"/>
      <c r="F803" s="454"/>
    </row>
    <row r="804" spans="1:6" ht="15">
      <c r="A804" s="454"/>
      <c r="B804" s="455"/>
      <c r="C804" s="454"/>
      <c r="D804" s="454"/>
      <c r="E804" s="454"/>
      <c r="F804" s="454"/>
    </row>
    <row r="805" spans="1:6" ht="15">
      <c r="A805" s="454"/>
      <c r="B805" s="455"/>
      <c r="C805" s="454"/>
      <c r="D805" s="454"/>
      <c r="E805" s="454"/>
      <c r="F805" s="454"/>
    </row>
    <row r="806" spans="1:6" ht="15">
      <c r="A806" s="454"/>
      <c r="B806" s="455"/>
      <c r="C806" s="454"/>
      <c r="D806" s="454"/>
      <c r="E806" s="454"/>
      <c r="F806" s="454"/>
    </row>
    <row r="807" spans="1:6" ht="15">
      <c r="A807" s="454"/>
      <c r="B807" s="455"/>
      <c r="C807" s="454"/>
      <c r="D807" s="454"/>
      <c r="E807" s="454"/>
      <c r="F807" s="454"/>
    </row>
    <row r="808" spans="1:6" ht="15">
      <c r="A808" s="454"/>
      <c r="B808" s="455"/>
      <c r="C808" s="454"/>
      <c r="D808" s="454"/>
      <c r="E808" s="454"/>
      <c r="F808" s="454"/>
    </row>
    <row r="809" spans="1:6" ht="15">
      <c r="A809" s="454"/>
      <c r="B809" s="455"/>
      <c r="C809" s="454"/>
      <c r="D809" s="454"/>
      <c r="E809" s="454"/>
      <c r="F809" s="454"/>
    </row>
    <row r="810" spans="1:6" ht="15">
      <c r="A810" s="454"/>
      <c r="B810" s="455"/>
      <c r="C810" s="454"/>
      <c r="D810" s="454"/>
      <c r="E810" s="454"/>
      <c r="F810" s="454"/>
    </row>
    <row r="811" spans="1:6" ht="15">
      <c r="A811" s="454"/>
      <c r="B811" s="455"/>
      <c r="C811" s="454"/>
      <c r="D811" s="454"/>
      <c r="E811" s="454"/>
      <c r="F811" s="454"/>
    </row>
    <row r="812" spans="1:6" ht="15">
      <c r="A812" s="454"/>
      <c r="B812" s="455"/>
      <c r="C812" s="454"/>
      <c r="D812" s="454"/>
      <c r="E812" s="454"/>
      <c r="F812" s="454"/>
    </row>
    <row r="813" spans="1:6" ht="15">
      <c r="A813" s="454"/>
      <c r="B813" s="455"/>
      <c r="C813" s="454"/>
      <c r="D813" s="454"/>
      <c r="E813" s="454"/>
      <c r="F813" s="454"/>
    </row>
    <row r="814" spans="1:6" ht="15">
      <c r="A814" s="454"/>
      <c r="B814" s="455"/>
      <c r="C814" s="454"/>
      <c r="D814" s="454"/>
      <c r="E814" s="454"/>
      <c r="F814" s="454"/>
    </row>
    <row r="815" spans="1:6" ht="15">
      <c r="A815" s="454"/>
      <c r="B815" s="455"/>
      <c r="C815" s="454"/>
      <c r="D815" s="454"/>
      <c r="E815" s="454"/>
      <c r="F815" s="454"/>
    </row>
    <row r="816" spans="1:6" ht="15">
      <c r="A816" s="454"/>
      <c r="B816" s="455"/>
      <c r="C816" s="454"/>
      <c r="D816" s="454"/>
      <c r="E816" s="454"/>
      <c r="F816" s="454"/>
    </row>
    <row r="817" spans="1:6" ht="15">
      <c r="A817" s="454"/>
      <c r="B817" s="455"/>
      <c r="C817" s="454"/>
      <c r="D817" s="454"/>
      <c r="E817" s="454"/>
      <c r="F817" s="454"/>
    </row>
    <row r="818" spans="1:6" ht="15">
      <c r="A818" s="454"/>
      <c r="B818" s="455"/>
      <c r="C818" s="454"/>
      <c r="D818" s="454"/>
      <c r="E818" s="454"/>
      <c r="F818" s="454"/>
    </row>
    <row r="819" spans="1:6" ht="15">
      <c r="A819" s="454"/>
      <c r="B819" s="455"/>
      <c r="C819" s="454"/>
      <c r="D819" s="454"/>
      <c r="E819" s="454"/>
      <c r="F819" s="454"/>
    </row>
    <row r="820" spans="1:6" ht="15">
      <c r="A820" s="454"/>
      <c r="B820" s="455"/>
      <c r="C820" s="454"/>
      <c r="D820" s="454"/>
      <c r="E820" s="454"/>
      <c r="F820" s="454"/>
    </row>
    <row r="821" spans="1:6" ht="15">
      <c r="A821" s="454"/>
      <c r="B821" s="455"/>
      <c r="C821" s="454"/>
      <c r="D821" s="454"/>
      <c r="E821" s="454"/>
      <c r="F821" s="454"/>
    </row>
    <row r="822" spans="1:6" ht="15">
      <c r="A822" s="454"/>
      <c r="B822" s="455"/>
      <c r="C822" s="454"/>
      <c r="D822" s="454"/>
      <c r="E822" s="454"/>
      <c r="F822" s="454"/>
    </row>
    <row r="823" spans="1:6" ht="15">
      <c r="A823" s="454"/>
      <c r="B823" s="455"/>
      <c r="C823" s="454"/>
      <c r="D823" s="454"/>
      <c r="E823" s="454"/>
      <c r="F823" s="454"/>
    </row>
    <row r="824" spans="1:6" ht="15">
      <c r="A824" s="454"/>
      <c r="B824" s="455"/>
      <c r="C824" s="454"/>
      <c r="D824" s="454"/>
      <c r="E824" s="454"/>
      <c r="F824" s="454"/>
    </row>
    <row r="825" spans="1:6" ht="15">
      <c r="A825" s="454"/>
      <c r="B825" s="455"/>
      <c r="C825" s="454"/>
      <c r="D825" s="454"/>
      <c r="E825" s="454"/>
      <c r="F825" s="454"/>
    </row>
    <row r="826" spans="1:6" ht="15">
      <c r="A826" s="454"/>
      <c r="B826" s="455"/>
      <c r="C826" s="454"/>
      <c r="D826" s="454"/>
      <c r="E826" s="454"/>
      <c r="F826" s="454"/>
    </row>
    <row r="827" spans="1:6" ht="15">
      <c r="A827" s="454"/>
      <c r="B827" s="455"/>
      <c r="C827" s="454"/>
      <c r="D827" s="454"/>
      <c r="E827" s="454"/>
      <c r="F827" s="454"/>
    </row>
    <row r="828" spans="1:6" ht="15">
      <c r="A828" s="454"/>
      <c r="B828" s="455"/>
      <c r="C828" s="454"/>
      <c r="D828" s="454"/>
      <c r="E828" s="454"/>
      <c r="F828" s="454"/>
    </row>
    <row r="829" spans="1:6" ht="15">
      <c r="A829" s="454"/>
      <c r="B829" s="455"/>
      <c r="C829" s="454"/>
      <c r="D829" s="454"/>
      <c r="E829" s="454"/>
      <c r="F829" s="454"/>
    </row>
    <row r="830" spans="1:6" ht="15">
      <c r="A830" s="454"/>
      <c r="B830" s="455"/>
      <c r="C830" s="454"/>
      <c r="D830" s="454"/>
      <c r="E830" s="454"/>
      <c r="F830" s="454"/>
    </row>
    <row r="831" spans="1:6" ht="15">
      <c r="A831" s="454"/>
      <c r="B831" s="455"/>
      <c r="C831" s="454"/>
      <c r="D831" s="454"/>
      <c r="E831" s="454"/>
      <c r="F831" s="454"/>
    </row>
    <row r="832" spans="1:6" ht="15">
      <c r="A832" s="454"/>
      <c r="B832" s="455"/>
      <c r="C832" s="454"/>
      <c r="D832" s="454"/>
      <c r="E832" s="454"/>
      <c r="F832" s="454"/>
    </row>
    <row r="833" spans="1:6" ht="15">
      <c r="A833" s="454"/>
      <c r="B833" s="455"/>
      <c r="C833" s="454"/>
      <c r="D833" s="454"/>
      <c r="E833" s="454"/>
      <c r="F833" s="454"/>
    </row>
    <row r="834" spans="1:6" ht="15">
      <c r="A834" s="454"/>
      <c r="B834" s="455"/>
      <c r="C834" s="454"/>
      <c r="D834" s="454"/>
      <c r="E834" s="454"/>
      <c r="F834" s="454"/>
    </row>
    <row r="835" spans="1:6" ht="15">
      <c r="A835" s="454"/>
      <c r="B835" s="455"/>
      <c r="C835" s="454"/>
      <c r="D835" s="454"/>
      <c r="E835" s="454"/>
      <c r="F835" s="454"/>
    </row>
    <row r="836" spans="1:6" ht="15">
      <c r="A836" s="454"/>
      <c r="B836" s="455"/>
      <c r="C836" s="454"/>
      <c r="D836" s="454"/>
      <c r="E836" s="454"/>
      <c r="F836" s="454"/>
    </row>
    <row r="837" spans="1:6" ht="15">
      <c r="A837" s="454"/>
      <c r="B837" s="455"/>
      <c r="C837" s="454"/>
      <c r="D837" s="454"/>
      <c r="E837" s="454"/>
      <c r="F837" s="454"/>
    </row>
    <row r="838" spans="1:6" ht="15">
      <c r="A838" s="454"/>
      <c r="B838" s="455"/>
      <c r="C838" s="454"/>
      <c r="D838" s="454"/>
      <c r="E838" s="454"/>
      <c r="F838" s="454"/>
    </row>
    <row r="839" spans="1:6" ht="15">
      <c r="A839" s="454"/>
      <c r="B839" s="455"/>
      <c r="C839" s="454"/>
      <c r="D839" s="454"/>
      <c r="E839" s="454"/>
      <c r="F839" s="454"/>
    </row>
    <row r="840" spans="1:6" ht="15">
      <c r="A840" s="454"/>
      <c r="B840" s="455"/>
      <c r="C840" s="454"/>
      <c r="D840" s="454"/>
      <c r="E840" s="454"/>
      <c r="F840" s="454"/>
    </row>
    <row r="841" spans="1:6" ht="15">
      <c r="A841" s="454"/>
      <c r="B841" s="455"/>
      <c r="C841" s="454"/>
      <c r="D841" s="454"/>
      <c r="E841" s="454"/>
      <c r="F841" s="454"/>
    </row>
    <row r="842" spans="1:6" ht="15">
      <c r="A842" s="454"/>
      <c r="B842" s="455"/>
      <c r="C842" s="454"/>
      <c r="D842" s="454"/>
      <c r="E842" s="454"/>
      <c r="F842" s="454"/>
    </row>
    <row r="843" spans="1:6" ht="15">
      <c r="A843" s="454"/>
      <c r="B843" s="455"/>
      <c r="C843" s="454"/>
      <c r="D843" s="454"/>
      <c r="E843" s="454"/>
      <c r="F843" s="454"/>
    </row>
    <row r="844" spans="1:6" ht="15">
      <c r="A844" s="454"/>
      <c r="B844" s="455"/>
      <c r="C844" s="454"/>
      <c r="D844" s="454"/>
      <c r="E844" s="454"/>
      <c r="F844" s="454"/>
    </row>
    <row r="845" spans="1:6" ht="15">
      <c r="A845" s="454"/>
      <c r="B845" s="455"/>
      <c r="C845" s="454"/>
      <c r="D845" s="454"/>
      <c r="E845" s="454"/>
      <c r="F845" s="454"/>
    </row>
    <row r="846" spans="1:6" ht="15">
      <c r="A846" s="454"/>
      <c r="B846" s="455"/>
      <c r="C846" s="454"/>
      <c r="D846" s="454"/>
      <c r="E846" s="454"/>
      <c r="F846" s="454"/>
    </row>
    <row r="847" spans="1:6" ht="15">
      <c r="A847" s="454"/>
      <c r="B847" s="455"/>
      <c r="C847" s="454"/>
      <c r="D847" s="454"/>
      <c r="E847" s="454"/>
      <c r="F847" s="454"/>
    </row>
    <row r="848" spans="1:6" ht="15">
      <c r="A848" s="454"/>
      <c r="B848" s="455"/>
      <c r="C848" s="454"/>
      <c r="D848" s="454"/>
      <c r="E848" s="454"/>
      <c r="F848" s="454"/>
    </row>
    <row r="849" spans="1:6" ht="15">
      <c r="A849" s="454"/>
      <c r="B849" s="455"/>
      <c r="C849" s="454"/>
      <c r="D849" s="454"/>
      <c r="E849" s="454"/>
      <c r="F849" s="454"/>
    </row>
    <row r="850" spans="1:6" ht="15">
      <c r="A850" s="454"/>
      <c r="B850" s="455"/>
      <c r="C850" s="454"/>
      <c r="D850" s="454"/>
      <c r="E850" s="454"/>
      <c r="F850" s="454"/>
    </row>
    <row r="851" spans="1:6" ht="15">
      <c r="A851" s="454"/>
      <c r="B851" s="455"/>
      <c r="C851" s="454"/>
      <c r="D851" s="454"/>
      <c r="E851" s="454"/>
      <c r="F851" s="454"/>
    </row>
    <row r="852" spans="1:6" ht="15">
      <c r="A852" s="454"/>
      <c r="B852" s="455"/>
      <c r="C852" s="454"/>
      <c r="D852" s="454"/>
      <c r="E852" s="454"/>
      <c r="F852" s="454"/>
    </row>
    <row r="853" spans="1:6" ht="15">
      <c r="A853" s="454"/>
      <c r="B853" s="455"/>
      <c r="C853" s="454"/>
      <c r="D853" s="454"/>
      <c r="E853" s="454"/>
      <c r="F853" s="454"/>
    </row>
    <row r="854" spans="1:6" ht="15">
      <c r="A854" s="454"/>
      <c r="B854" s="455"/>
      <c r="C854" s="454"/>
      <c r="D854" s="454"/>
      <c r="E854" s="454"/>
      <c r="F854" s="454"/>
    </row>
    <row r="855" spans="1:6" ht="15">
      <c r="A855" s="454"/>
      <c r="B855" s="455"/>
      <c r="C855" s="454"/>
      <c r="D855" s="454"/>
      <c r="E855" s="454"/>
      <c r="F855" s="454"/>
    </row>
    <row r="856" spans="1:6" ht="15">
      <c r="A856" s="454"/>
      <c r="B856" s="455"/>
      <c r="C856" s="454"/>
      <c r="D856" s="454"/>
      <c r="E856" s="454"/>
      <c r="F856" s="454"/>
    </row>
    <row r="857" spans="1:6" ht="15">
      <c r="A857" s="454"/>
      <c r="B857" s="455"/>
      <c r="C857" s="454"/>
      <c r="D857" s="454"/>
      <c r="E857" s="454"/>
      <c r="F857" s="454"/>
    </row>
    <row r="858" spans="1:6" ht="15">
      <c r="A858" s="454"/>
      <c r="B858" s="455"/>
      <c r="C858" s="454"/>
      <c r="D858" s="454"/>
      <c r="E858" s="454"/>
      <c r="F858" s="454"/>
    </row>
    <row r="859" spans="1:6" ht="15">
      <c r="A859" s="454"/>
      <c r="B859" s="455"/>
      <c r="C859" s="454"/>
      <c r="D859" s="454"/>
      <c r="E859" s="454"/>
      <c r="F859" s="454"/>
    </row>
    <row r="860" spans="1:6" ht="15">
      <c r="A860" s="454"/>
      <c r="B860" s="455"/>
      <c r="C860" s="454"/>
      <c r="D860" s="454"/>
      <c r="E860" s="454"/>
      <c r="F860" s="454"/>
    </row>
    <row r="861" spans="1:6" ht="15">
      <c r="A861" s="454"/>
      <c r="B861" s="455"/>
      <c r="C861" s="454"/>
      <c r="D861" s="454"/>
      <c r="E861" s="454"/>
      <c r="F861" s="454"/>
    </row>
    <row r="862" spans="1:6" ht="15">
      <c r="A862" s="454"/>
      <c r="B862" s="455"/>
      <c r="C862" s="454"/>
      <c r="D862" s="454"/>
      <c r="E862" s="454"/>
      <c r="F862" s="454"/>
    </row>
    <row r="863" spans="1:6" ht="15">
      <c r="A863" s="454"/>
      <c r="B863" s="455"/>
      <c r="C863" s="454"/>
      <c r="D863" s="454"/>
      <c r="E863" s="454"/>
      <c r="F863" s="454"/>
    </row>
    <row r="864" spans="1:6" ht="15">
      <c r="A864" s="454"/>
      <c r="B864" s="455"/>
      <c r="C864" s="454"/>
      <c r="D864" s="454"/>
      <c r="E864" s="454"/>
      <c r="F864" s="454"/>
    </row>
    <row r="865" spans="1:6" ht="15">
      <c r="A865" s="454"/>
      <c r="B865" s="455"/>
      <c r="C865" s="454"/>
      <c r="D865" s="454"/>
      <c r="E865" s="454"/>
      <c r="F865" s="454"/>
    </row>
    <row r="866" spans="1:6" ht="15">
      <c r="A866" s="454"/>
      <c r="B866" s="455"/>
      <c r="C866" s="454"/>
      <c r="D866" s="454"/>
      <c r="E866" s="454"/>
      <c r="F866" s="454"/>
    </row>
    <row r="867" spans="1:6" ht="15">
      <c r="A867" s="454"/>
      <c r="B867" s="455"/>
      <c r="C867" s="454"/>
      <c r="D867" s="454"/>
      <c r="E867" s="454"/>
      <c r="F867" s="454"/>
    </row>
    <row r="868" spans="1:6" ht="15">
      <c r="A868" s="454"/>
      <c r="B868" s="455"/>
      <c r="C868" s="454"/>
      <c r="D868" s="454"/>
      <c r="E868" s="454"/>
      <c r="F868" s="454"/>
    </row>
    <row r="869" spans="1:6" ht="15">
      <c r="A869" s="454"/>
      <c r="B869" s="455"/>
      <c r="C869" s="454"/>
      <c r="D869" s="454"/>
      <c r="E869" s="454"/>
      <c r="F869" s="454"/>
    </row>
    <row r="870" spans="1:6" ht="15">
      <c r="A870" s="454"/>
      <c r="B870" s="455"/>
      <c r="C870" s="454"/>
      <c r="D870" s="454"/>
      <c r="E870" s="454"/>
      <c r="F870" s="454"/>
    </row>
    <row r="871" spans="1:6" ht="15">
      <c r="A871" s="454"/>
      <c r="B871" s="455"/>
      <c r="C871" s="454"/>
      <c r="D871" s="454"/>
      <c r="E871" s="454"/>
      <c r="F871" s="454"/>
    </row>
    <row r="872" spans="1:6" ht="15">
      <c r="A872" s="454"/>
      <c r="B872" s="455"/>
      <c r="C872" s="454"/>
      <c r="D872" s="454"/>
      <c r="E872" s="454"/>
      <c r="F872" s="454"/>
    </row>
    <row r="873" spans="1:6" ht="15">
      <c r="A873" s="454"/>
      <c r="B873" s="455"/>
      <c r="C873" s="454"/>
      <c r="D873" s="454"/>
      <c r="E873" s="454"/>
      <c r="F873" s="454"/>
    </row>
    <row r="874" spans="1:6" ht="15">
      <c r="A874" s="454"/>
      <c r="B874" s="455"/>
      <c r="C874" s="454"/>
      <c r="D874" s="454"/>
      <c r="E874" s="454"/>
      <c r="F874" s="454"/>
    </row>
    <row r="875" spans="1:6" ht="15">
      <c r="A875" s="454"/>
      <c r="B875" s="455"/>
      <c r="C875" s="454"/>
      <c r="D875" s="454"/>
      <c r="E875" s="454"/>
      <c r="F875" s="454"/>
    </row>
    <row r="876" spans="1:6" ht="15">
      <c r="A876" s="454"/>
      <c r="B876" s="455"/>
      <c r="C876" s="454"/>
      <c r="D876" s="454"/>
      <c r="E876" s="454"/>
      <c r="F876" s="454"/>
    </row>
    <row r="877" spans="1:6" ht="15">
      <c r="A877" s="454"/>
      <c r="B877" s="455"/>
      <c r="C877" s="454"/>
      <c r="D877" s="454"/>
      <c r="E877" s="454"/>
      <c r="F877" s="454"/>
    </row>
    <row r="878" spans="1:6" ht="15">
      <c r="A878" s="454"/>
      <c r="B878" s="455"/>
      <c r="C878" s="454"/>
      <c r="D878" s="454"/>
      <c r="E878" s="454"/>
      <c r="F878" s="454"/>
    </row>
    <row r="879" spans="1:6" ht="15">
      <c r="A879" s="454"/>
      <c r="B879" s="455"/>
      <c r="C879" s="454"/>
      <c r="D879" s="454"/>
      <c r="E879" s="454"/>
      <c r="F879" s="454"/>
    </row>
    <row r="880" spans="1:6" ht="15">
      <c r="A880" s="454"/>
      <c r="B880" s="455"/>
      <c r="C880" s="454"/>
      <c r="D880" s="454"/>
      <c r="E880" s="454"/>
      <c r="F880" s="454"/>
    </row>
    <row r="881" spans="1:6" ht="15">
      <c r="A881" s="454"/>
      <c r="B881" s="455"/>
      <c r="C881" s="454"/>
      <c r="D881" s="454"/>
      <c r="E881" s="454"/>
      <c r="F881" s="454"/>
    </row>
    <row r="882" spans="1:6" ht="15">
      <c r="A882" s="454"/>
      <c r="B882" s="455"/>
      <c r="C882" s="454"/>
      <c r="D882" s="454"/>
      <c r="E882" s="454"/>
      <c r="F882" s="454"/>
    </row>
    <row r="883" spans="1:6" ht="15">
      <c r="A883" s="454"/>
      <c r="B883" s="455"/>
      <c r="C883" s="454"/>
      <c r="D883" s="454"/>
      <c r="E883" s="454"/>
      <c r="F883" s="454"/>
    </row>
    <row r="884" spans="1:6" ht="15">
      <c r="A884" s="454"/>
      <c r="B884" s="455"/>
      <c r="C884" s="454"/>
      <c r="D884" s="454"/>
      <c r="E884" s="454"/>
      <c r="F884" s="454"/>
    </row>
    <row r="885" spans="1:6" ht="15">
      <c r="A885" s="454"/>
      <c r="B885" s="455"/>
      <c r="C885" s="454"/>
      <c r="D885" s="454"/>
      <c r="E885" s="454"/>
      <c r="F885" s="454"/>
    </row>
    <row r="886" spans="1:6" ht="15">
      <c r="A886" s="454"/>
      <c r="B886" s="455"/>
      <c r="C886" s="454"/>
      <c r="D886" s="454"/>
      <c r="E886" s="454"/>
      <c r="F886" s="454"/>
    </row>
    <row r="887" spans="1:6" ht="15">
      <c r="A887" s="454"/>
      <c r="B887" s="455"/>
      <c r="C887" s="454"/>
      <c r="D887" s="454"/>
      <c r="E887" s="454"/>
      <c r="F887" s="454"/>
    </row>
    <row r="888" spans="1:6" ht="15">
      <c r="A888" s="454"/>
      <c r="B888" s="455"/>
      <c r="C888" s="454"/>
      <c r="D888" s="454"/>
      <c r="E888" s="454"/>
      <c r="F888" s="454"/>
    </row>
    <row r="889" spans="1:6" ht="15">
      <c r="A889" s="454"/>
      <c r="B889" s="455"/>
      <c r="C889" s="454"/>
      <c r="D889" s="454"/>
      <c r="E889" s="454"/>
      <c r="F889" s="454"/>
    </row>
    <row r="890" spans="1:6" ht="15">
      <c r="A890" s="454"/>
      <c r="B890" s="455"/>
      <c r="C890" s="454"/>
      <c r="D890" s="454"/>
      <c r="E890" s="454"/>
      <c r="F890" s="454"/>
    </row>
    <row r="891" spans="1:6" ht="15">
      <c r="A891" s="454"/>
      <c r="B891" s="455"/>
      <c r="C891" s="454"/>
      <c r="D891" s="454"/>
      <c r="E891" s="454"/>
      <c r="F891" s="454"/>
    </row>
    <row r="892" spans="1:6" ht="15">
      <c r="A892" s="454"/>
      <c r="B892" s="455"/>
      <c r="C892" s="454"/>
      <c r="D892" s="454"/>
      <c r="E892" s="454"/>
      <c r="F892" s="454"/>
    </row>
    <row r="893" spans="1:6" ht="15">
      <c r="A893" s="454"/>
      <c r="B893" s="455"/>
      <c r="C893" s="454"/>
      <c r="D893" s="454"/>
      <c r="E893" s="454"/>
      <c r="F893" s="454"/>
    </row>
    <row r="894" spans="1:6" ht="15">
      <c r="A894" s="454"/>
      <c r="B894" s="455"/>
      <c r="C894" s="454"/>
      <c r="D894" s="454"/>
      <c r="E894" s="454"/>
      <c r="F894" s="454"/>
    </row>
    <row r="895" spans="1:6" ht="15">
      <c r="A895" s="454"/>
      <c r="B895" s="455"/>
      <c r="C895" s="454"/>
      <c r="D895" s="454"/>
      <c r="E895" s="454"/>
      <c r="F895" s="454"/>
    </row>
    <row r="896" spans="1:6" ht="15">
      <c r="A896" s="454"/>
      <c r="B896" s="455"/>
      <c r="C896" s="454"/>
      <c r="D896" s="454"/>
      <c r="E896" s="454"/>
      <c r="F896" s="454"/>
    </row>
    <row r="897" spans="1:6" ht="15">
      <c r="A897" s="454"/>
      <c r="B897" s="455"/>
      <c r="C897" s="454"/>
      <c r="D897" s="454"/>
      <c r="E897" s="454"/>
      <c r="F897" s="454"/>
    </row>
    <row r="898" spans="1:6" ht="15">
      <c r="A898" s="454"/>
      <c r="B898" s="455"/>
      <c r="C898" s="454"/>
      <c r="D898" s="454"/>
      <c r="E898" s="454"/>
      <c r="F898" s="454"/>
    </row>
    <row r="899" spans="1:6" ht="15">
      <c r="A899" s="454"/>
      <c r="B899" s="455"/>
      <c r="C899" s="454"/>
      <c r="D899" s="454"/>
      <c r="E899" s="454"/>
      <c r="F899" s="454"/>
    </row>
    <row r="900" spans="1:6" ht="15">
      <c r="A900" s="454"/>
      <c r="B900" s="455"/>
      <c r="C900" s="454"/>
      <c r="D900" s="454"/>
      <c r="E900" s="454"/>
      <c r="F900" s="454"/>
    </row>
    <row r="901" spans="1:6" ht="15">
      <c r="A901" s="454"/>
      <c r="B901" s="455"/>
      <c r="C901" s="454"/>
      <c r="D901" s="454"/>
      <c r="E901" s="454"/>
      <c r="F901" s="454"/>
    </row>
    <row r="902" spans="1:6" ht="15">
      <c r="A902" s="454"/>
      <c r="B902" s="455"/>
      <c r="C902" s="454"/>
      <c r="D902" s="454"/>
      <c r="E902" s="454"/>
      <c r="F902" s="454"/>
    </row>
    <row r="903" spans="1:6" ht="15">
      <c r="A903" s="454"/>
      <c r="B903" s="455"/>
      <c r="C903" s="454"/>
      <c r="D903" s="454"/>
      <c r="E903" s="454"/>
      <c r="F903" s="454"/>
    </row>
    <row r="904" spans="1:6" ht="15">
      <c r="A904" s="454"/>
      <c r="B904" s="455"/>
      <c r="C904" s="454"/>
      <c r="D904" s="454"/>
      <c r="E904" s="454"/>
      <c r="F904" s="454"/>
    </row>
    <row r="905" spans="1:6" ht="15">
      <c r="A905" s="454"/>
      <c r="B905" s="455"/>
      <c r="C905" s="454"/>
      <c r="D905" s="454"/>
      <c r="E905" s="454"/>
      <c r="F905" s="454"/>
    </row>
    <row r="906" spans="1:6" ht="15">
      <c r="A906" s="454"/>
      <c r="B906" s="455"/>
      <c r="C906" s="454"/>
      <c r="D906" s="454"/>
      <c r="E906" s="454"/>
      <c r="F906" s="454"/>
    </row>
    <row r="907" spans="1:6" ht="15">
      <c r="A907" s="454"/>
      <c r="B907" s="455"/>
      <c r="C907" s="454"/>
      <c r="D907" s="454"/>
      <c r="E907" s="454"/>
      <c r="F907" s="454"/>
    </row>
    <row r="908" spans="1:6" ht="15">
      <c r="A908" s="454"/>
      <c r="B908" s="455"/>
      <c r="C908" s="454"/>
      <c r="D908" s="454"/>
      <c r="E908" s="454"/>
      <c r="F908" s="454"/>
    </row>
    <row r="909" spans="1:6" ht="15">
      <c r="A909" s="454"/>
      <c r="B909" s="455"/>
      <c r="C909" s="454"/>
      <c r="D909" s="454"/>
      <c r="E909" s="454"/>
      <c r="F909" s="454"/>
    </row>
    <row r="910" spans="1:6" ht="15">
      <c r="A910" s="454"/>
      <c r="B910" s="455"/>
      <c r="C910" s="454"/>
      <c r="D910" s="454"/>
      <c r="E910" s="454"/>
      <c r="F910" s="454"/>
    </row>
    <row r="911" spans="1:6" ht="15">
      <c r="A911" s="454"/>
      <c r="B911" s="455"/>
      <c r="C911" s="454"/>
      <c r="D911" s="454"/>
      <c r="E911" s="454"/>
      <c r="F911" s="454"/>
    </row>
    <row r="912" spans="1:6" ht="15">
      <c r="A912" s="454"/>
      <c r="B912" s="455"/>
      <c r="C912" s="454"/>
      <c r="D912" s="454"/>
      <c r="E912" s="454"/>
      <c r="F912" s="454"/>
    </row>
  </sheetData>
  <sheetProtection/>
  <mergeCells count="43">
    <mergeCell ref="B213:F213"/>
    <mergeCell ref="A145:H145"/>
    <mergeCell ref="A173:H173"/>
    <mergeCell ref="B174:F174"/>
    <mergeCell ref="B175:F175"/>
    <mergeCell ref="B176:F176"/>
    <mergeCell ref="B177:F177"/>
    <mergeCell ref="A138:H138"/>
    <mergeCell ref="B139:F139"/>
    <mergeCell ref="B140:F140"/>
    <mergeCell ref="B141:F141"/>
    <mergeCell ref="B142:F142"/>
    <mergeCell ref="B212:F212"/>
    <mergeCell ref="A33:H33"/>
    <mergeCell ref="B35:F35"/>
    <mergeCell ref="B36:F36"/>
    <mergeCell ref="B143:F143"/>
    <mergeCell ref="A75:H75"/>
    <mergeCell ref="A103:H103"/>
    <mergeCell ref="B104:F104"/>
    <mergeCell ref="B105:F105"/>
    <mergeCell ref="B106:F106"/>
    <mergeCell ref="B107:F107"/>
    <mergeCell ref="B71:F71"/>
    <mergeCell ref="B72:F72"/>
    <mergeCell ref="B73:F73"/>
    <mergeCell ref="A1:I1"/>
    <mergeCell ref="A5:H5"/>
    <mergeCell ref="B34:F34"/>
    <mergeCell ref="A40:H40"/>
    <mergeCell ref="A68:H68"/>
    <mergeCell ref="B37:F37"/>
    <mergeCell ref="B38:F38"/>
    <mergeCell ref="B69:F69"/>
    <mergeCell ref="A208:H208"/>
    <mergeCell ref="B209:F209"/>
    <mergeCell ref="B210:F210"/>
    <mergeCell ref="B211:F211"/>
    <mergeCell ref="B178:F178"/>
    <mergeCell ref="A180:H180"/>
    <mergeCell ref="B108:F108"/>
    <mergeCell ref="A110:H110"/>
    <mergeCell ref="B70:F7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0" r:id="rId1"/>
  <rowBreaks count="5" manualBreakCount="5">
    <brk id="39" max="255" man="1"/>
    <brk id="74" max="255" man="1"/>
    <brk id="109" max="255" man="1"/>
    <brk id="144" max="255" man="1"/>
    <brk id="179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Z40"/>
  <sheetViews>
    <sheetView zoomScalePageLayoutView="0" workbookViewId="0" topLeftCell="A1">
      <selection activeCell="A2" sqref="A2"/>
    </sheetView>
  </sheetViews>
  <sheetFormatPr defaultColWidth="1.7109375" defaultRowHeight="15"/>
  <cols>
    <col min="1" max="1" width="4.7109375" style="82" customWidth="1"/>
    <col min="2" max="2" width="42.140625" style="82" customWidth="1"/>
    <col min="3" max="3" width="9.7109375" style="82" hidden="1" customWidth="1"/>
    <col min="4" max="4" width="5.7109375" style="87" customWidth="1"/>
    <col min="5" max="5" width="1.7109375" style="82" customWidth="1"/>
    <col min="6" max="6" width="5.7109375" style="88" customWidth="1"/>
    <col min="7" max="7" width="5.7109375" style="87" customWidth="1"/>
    <col min="8" max="8" width="1.7109375" style="82" customWidth="1"/>
    <col min="9" max="9" width="5.7109375" style="88" customWidth="1"/>
    <col min="10" max="10" width="5.7109375" style="89" customWidth="1"/>
    <col min="11" max="11" width="1.7109375" style="82" customWidth="1"/>
    <col min="12" max="12" width="5.7109375" style="88" customWidth="1"/>
    <col min="13" max="13" width="5.7109375" style="89" customWidth="1"/>
    <col min="14" max="14" width="1.7109375" style="82" customWidth="1"/>
    <col min="15" max="15" width="5.7109375" style="88" customWidth="1"/>
    <col min="16" max="16" width="8.7109375" style="89" customWidth="1"/>
    <col min="17" max="17" width="8.7109375" style="87" customWidth="1"/>
    <col min="18" max="18" width="8.8515625" style="89" customWidth="1"/>
    <col min="19" max="19" width="8.8515625" style="87" customWidth="1"/>
    <col min="20" max="20" width="5.28125" style="82" customWidth="1"/>
    <col min="21" max="21" width="13.7109375" style="82" customWidth="1"/>
    <col min="22" max="22" width="10.00390625" style="82" customWidth="1"/>
    <col min="23" max="23" width="7.00390625" style="82" customWidth="1"/>
    <col min="24" max="241" width="9.140625" style="85" customWidth="1"/>
    <col min="242" max="242" width="2.7109375" style="85" customWidth="1"/>
    <col min="243" max="243" width="17.57421875" style="85" bestFit="1" customWidth="1"/>
    <col min="244" max="244" width="0" style="85" hidden="1" customWidth="1"/>
    <col min="245" max="16384" width="1.7109375" style="85" customWidth="1"/>
  </cols>
  <sheetData>
    <row r="1" spans="1:23" s="63" customFormat="1" ht="37.5" customHeight="1">
      <c r="A1" s="617" t="s">
        <v>100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2"/>
    </row>
    <row r="2" spans="1:23" s="63" customFormat="1" ht="27.75" customHeight="1">
      <c r="A2" s="102"/>
      <c r="B2" s="102"/>
      <c r="C2" s="102"/>
      <c r="D2" s="103"/>
      <c r="E2" s="102"/>
      <c r="F2" s="104"/>
      <c r="G2" s="103"/>
      <c r="H2" s="102"/>
      <c r="I2" s="104"/>
      <c r="J2" s="105"/>
      <c r="K2" s="102"/>
      <c r="L2" s="104"/>
      <c r="M2" s="105"/>
      <c r="N2" s="102"/>
      <c r="O2" s="104"/>
      <c r="P2" s="106"/>
      <c r="Q2" s="103"/>
      <c r="R2" s="105"/>
      <c r="S2" s="103"/>
      <c r="T2" s="102"/>
      <c r="U2" s="102"/>
      <c r="V2" s="102"/>
      <c r="W2" s="62"/>
    </row>
    <row r="3" spans="1:26" s="62" customFormat="1" ht="21">
      <c r="A3" s="107"/>
      <c r="B3" s="108" t="s">
        <v>6</v>
      </c>
      <c r="C3" s="109" t="s">
        <v>0</v>
      </c>
      <c r="D3" s="110"/>
      <c r="E3" s="111">
        <v>1</v>
      </c>
      <c r="F3" s="112"/>
      <c r="G3" s="110"/>
      <c r="H3" s="111">
        <v>2</v>
      </c>
      <c r="I3" s="112"/>
      <c r="J3" s="110"/>
      <c r="K3" s="111">
        <v>3</v>
      </c>
      <c r="L3" s="112"/>
      <c r="M3" s="110"/>
      <c r="N3" s="111">
        <v>4</v>
      </c>
      <c r="O3" s="112"/>
      <c r="P3" s="113" t="s">
        <v>1</v>
      </c>
      <c r="Q3" s="114" t="s">
        <v>2</v>
      </c>
      <c r="R3" s="619" t="s">
        <v>73</v>
      </c>
      <c r="S3" s="620"/>
      <c r="T3" s="618" t="s">
        <v>3</v>
      </c>
      <c r="U3" s="618"/>
      <c r="V3" s="115" t="s">
        <v>4</v>
      </c>
      <c r="W3" s="64"/>
      <c r="X3" s="65"/>
      <c r="Y3" s="65"/>
      <c r="Z3" s="65"/>
    </row>
    <row r="4" spans="1:26" s="63" customFormat="1" ht="21">
      <c r="A4" s="101">
        <v>1</v>
      </c>
      <c r="B4" s="66" t="s">
        <v>74</v>
      </c>
      <c r="C4" s="67">
        <v>777644380</v>
      </c>
      <c r="D4" s="116"/>
      <c r="E4" s="117"/>
      <c r="F4" s="118"/>
      <c r="G4" s="68">
        <v>0</v>
      </c>
      <c r="H4" s="69" t="s">
        <v>5</v>
      </c>
      <c r="I4" s="70">
        <v>0</v>
      </c>
      <c r="J4" s="68">
        <v>0</v>
      </c>
      <c r="K4" s="69" t="s">
        <v>5</v>
      </c>
      <c r="L4" s="70">
        <v>0</v>
      </c>
      <c r="M4" s="68">
        <v>0</v>
      </c>
      <c r="N4" s="69" t="s">
        <v>5</v>
      </c>
      <c r="O4" s="70">
        <v>0</v>
      </c>
      <c r="P4" s="71">
        <f>IF(G4&gt;I4,1,0)+IF(J4&gt;L4,1,0)+IF(M4&gt;O4,1,0)</f>
        <v>0</v>
      </c>
      <c r="Q4" s="72">
        <f>IF(G4&lt;I4,1,0)+IF(J4&lt;L4,1,0)+IF(M4&lt;O4,1,0)</f>
        <v>0</v>
      </c>
      <c r="R4" s="73">
        <f>G4+J4+M4</f>
        <v>0</v>
      </c>
      <c r="S4" s="72">
        <f>I4+L4+O4</f>
        <v>0</v>
      </c>
      <c r="T4" s="621">
        <f>P4*2+Q4*1</f>
        <v>0</v>
      </c>
      <c r="U4" s="621"/>
      <c r="V4" s="74">
        <f>1+IF(T4&lt;T5,1,0)+IF(T4&lt;T6,1,0)+IF(T4&lt;T7,1,0)</f>
        <v>1</v>
      </c>
      <c r="W4" s="62"/>
      <c r="X4" s="65"/>
      <c r="Y4" s="65"/>
      <c r="Z4" s="75"/>
    </row>
    <row r="5" spans="1:26" s="63" customFormat="1" ht="21">
      <c r="A5" s="101">
        <v>2</v>
      </c>
      <c r="B5" s="66" t="s">
        <v>75</v>
      </c>
      <c r="C5" s="67">
        <v>602693433</v>
      </c>
      <c r="D5" s="76">
        <f>I4</f>
        <v>0</v>
      </c>
      <c r="E5" s="77" t="s">
        <v>5</v>
      </c>
      <c r="F5" s="78">
        <f>G4</f>
        <v>0</v>
      </c>
      <c r="G5" s="119"/>
      <c r="H5" s="120"/>
      <c r="I5" s="121"/>
      <c r="J5" s="68">
        <v>0</v>
      </c>
      <c r="K5" s="69" t="s">
        <v>5</v>
      </c>
      <c r="L5" s="70">
        <v>0</v>
      </c>
      <c r="M5" s="68">
        <v>0</v>
      </c>
      <c r="N5" s="69" t="s">
        <v>5</v>
      </c>
      <c r="O5" s="70">
        <v>0</v>
      </c>
      <c r="P5" s="71">
        <f>IF(D5&gt;F5,1,0)+IF(J5&gt;L5,1,0)+IF(M5&gt;O5,1,0)</f>
        <v>0</v>
      </c>
      <c r="Q5" s="72">
        <f>IF(D5&lt;F5,1,0)+IF(J5&lt;L5,1,0)+IF(M5&lt;O5,1,0)</f>
        <v>0</v>
      </c>
      <c r="R5" s="73">
        <f>D5+J5+M5</f>
        <v>0</v>
      </c>
      <c r="S5" s="72">
        <f>F5+L5+O5</f>
        <v>0</v>
      </c>
      <c r="T5" s="621">
        <f>P5*2+Q5*1</f>
        <v>0</v>
      </c>
      <c r="U5" s="621"/>
      <c r="V5" s="74">
        <f>1+IF(T5&lt;T4,1,0)+IF(T5&lt;T6,1,0)+IF(T5&lt;T7,1,0)</f>
        <v>1</v>
      </c>
      <c r="W5" s="62"/>
      <c r="X5" s="65"/>
      <c r="Y5" s="65"/>
      <c r="Z5" s="75"/>
    </row>
    <row r="6" spans="1:26" s="63" customFormat="1" ht="21">
      <c r="A6" s="101">
        <v>3</v>
      </c>
      <c r="B6" s="66" t="s">
        <v>76</v>
      </c>
      <c r="C6" s="67">
        <v>602235700</v>
      </c>
      <c r="D6" s="76">
        <f>L4</f>
        <v>0</v>
      </c>
      <c r="E6" s="77" t="s">
        <v>5</v>
      </c>
      <c r="F6" s="78">
        <f>J4</f>
        <v>0</v>
      </c>
      <c r="G6" s="76">
        <f>L5</f>
        <v>0</v>
      </c>
      <c r="H6" s="77" t="s">
        <v>5</v>
      </c>
      <c r="I6" s="78">
        <f>J5</f>
        <v>0</v>
      </c>
      <c r="J6" s="119"/>
      <c r="K6" s="120"/>
      <c r="L6" s="121"/>
      <c r="M6" s="68">
        <v>0</v>
      </c>
      <c r="N6" s="69" t="s">
        <v>5</v>
      </c>
      <c r="O6" s="70">
        <v>0</v>
      </c>
      <c r="P6" s="71">
        <f>IF(D6&gt;F6,1,0)+IF(G6&gt;I6,1,0)+IF(M6&gt;O6,1,0)</f>
        <v>0</v>
      </c>
      <c r="Q6" s="72">
        <f>IF(D6&lt;F6,1,0)+IF(G6&lt;I6,1,0)+IF(M6&lt;O6,1,0)</f>
        <v>0</v>
      </c>
      <c r="R6" s="73">
        <f>D6+G6+M6</f>
        <v>0</v>
      </c>
      <c r="S6" s="72">
        <f>F6+I6+O6</f>
        <v>0</v>
      </c>
      <c r="T6" s="621">
        <f>P6*2+Q6*1</f>
        <v>0</v>
      </c>
      <c r="U6" s="621"/>
      <c r="V6" s="74">
        <f>1+IF(T6&lt;T4,1,0)+IF(T6&lt;T5,1,0)+IF(T6&lt;T7,1,0)</f>
        <v>1</v>
      </c>
      <c r="W6" s="62"/>
      <c r="X6" s="65"/>
      <c r="Y6" s="65"/>
      <c r="Z6" s="75"/>
    </row>
    <row r="7" spans="1:26" s="63" customFormat="1" ht="21">
      <c r="A7" s="101">
        <v>4</v>
      </c>
      <c r="B7" s="66" t="s">
        <v>77</v>
      </c>
      <c r="C7" s="67">
        <v>737215132</v>
      </c>
      <c r="D7" s="76">
        <f>O4</f>
        <v>0</v>
      </c>
      <c r="E7" s="77" t="s">
        <v>5</v>
      </c>
      <c r="F7" s="78">
        <f>M4</f>
        <v>0</v>
      </c>
      <c r="G7" s="76">
        <f>O5</f>
        <v>0</v>
      </c>
      <c r="H7" s="77" t="s">
        <v>5</v>
      </c>
      <c r="I7" s="78">
        <f>M5</f>
        <v>0</v>
      </c>
      <c r="J7" s="76">
        <f>O6</f>
        <v>0</v>
      </c>
      <c r="K7" s="77" t="s">
        <v>5</v>
      </c>
      <c r="L7" s="78">
        <f>M6</f>
        <v>0</v>
      </c>
      <c r="M7" s="119"/>
      <c r="N7" s="120"/>
      <c r="O7" s="121"/>
      <c r="P7" s="71">
        <f>IF(D7&gt;F7,1,0)+IF(G7&gt;I7,1,0)+IF(J7&gt;L7,1,0)</f>
        <v>0</v>
      </c>
      <c r="Q7" s="72">
        <f>IF(D7&lt;F7,1,0)+IF(G7&lt;I7,1,0)+IF(J7&lt;L7,1,0)</f>
        <v>0</v>
      </c>
      <c r="R7" s="73">
        <f>D7+G7+J7</f>
        <v>0</v>
      </c>
      <c r="S7" s="72">
        <f>F7+I7+L7</f>
        <v>0</v>
      </c>
      <c r="T7" s="621">
        <f>P7*2+Q7*1</f>
        <v>0</v>
      </c>
      <c r="U7" s="621"/>
      <c r="V7" s="74">
        <f>1+IF(T7&lt;T4,1,0)+IF(T7&lt;T5,1,0)+IF(T7&lt;T6,1,0)</f>
        <v>1</v>
      </c>
      <c r="W7" s="62"/>
      <c r="X7" s="65"/>
      <c r="Y7" s="65"/>
      <c r="Z7" s="75"/>
    </row>
    <row r="8" spans="1:26" ht="20.25">
      <c r="A8" s="79"/>
      <c r="B8" s="79"/>
      <c r="C8" s="79"/>
      <c r="D8" s="80"/>
      <c r="E8" s="79"/>
      <c r="F8" s="80"/>
      <c r="G8" s="80"/>
      <c r="H8" s="79"/>
      <c r="I8" s="80"/>
      <c r="J8" s="80"/>
      <c r="K8" s="79"/>
      <c r="L8" s="80"/>
      <c r="M8" s="80"/>
      <c r="N8" s="79"/>
      <c r="O8" s="80"/>
      <c r="P8" s="81"/>
      <c r="Q8" s="80"/>
      <c r="R8" s="81"/>
      <c r="S8" s="80"/>
      <c r="T8" s="624"/>
      <c r="U8" s="624"/>
      <c r="V8" s="79"/>
      <c r="X8" s="83"/>
      <c r="Y8" s="83"/>
      <c r="Z8" s="84"/>
    </row>
    <row r="9" spans="1:26" s="2" customFormat="1" ht="15.75">
      <c r="A9" s="5"/>
      <c r="B9" s="92" t="s">
        <v>79</v>
      </c>
      <c r="C9" s="5"/>
      <c r="D9" s="6"/>
      <c r="E9" s="5"/>
      <c r="F9" s="6"/>
      <c r="G9" s="6"/>
      <c r="H9" s="5"/>
      <c r="I9" s="6"/>
      <c r="J9" s="6"/>
      <c r="K9" s="5"/>
      <c r="L9" s="6"/>
      <c r="M9" s="6"/>
      <c r="N9" s="5"/>
      <c r="O9" s="6"/>
      <c r="P9" s="93"/>
      <c r="Q9" s="6"/>
      <c r="R9" s="93"/>
      <c r="S9" s="6"/>
      <c r="T9" s="7"/>
      <c r="U9" s="7"/>
      <c r="V9" s="5"/>
      <c r="W9" s="1"/>
      <c r="X9" s="3"/>
      <c r="Y9" s="3"/>
      <c r="Z9" s="4"/>
    </row>
    <row r="10" spans="1:26" s="2" customFormat="1" ht="15.75">
      <c r="A10" s="5"/>
      <c r="B10" s="92" t="s">
        <v>78</v>
      </c>
      <c r="C10" s="5"/>
      <c r="D10" s="6"/>
      <c r="E10" s="5"/>
      <c r="F10" s="6"/>
      <c r="G10" s="6"/>
      <c r="H10" s="5"/>
      <c r="I10" s="6"/>
      <c r="J10" s="6"/>
      <c r="K10" s="5"/>
      <c r="L10" s="6"/>
      <c r="M10" s="6"/>
      <c r="N10" s="5"/>
      <c r="O10" s="6"/>
      <c r="P10" s="93"/>
      <c r="Q10" s="6"/>
      <c r="R10" s="93"/>
      <c r="S10" s="6"/>
      <c r="T10" s="7"/>
      <c r="U10" s="7"/>
      <c r="V10" s="5"/>
      <c r="W10" s="1"/>
      <c r="X10" s="3"/>
      <c r="Y10" s="3"/>
      <c r="Z10" s="4"/>
    </row>
    <row r="11" spans="1:26" s="2" customFormat="1" ht="15.75">
      <c r="A11" s="5"/>
      <c r="B11" s="5"/>
      <c r="C11" s="5"/>
      <c r="D11" s="6"/>
      <c r="E11" s="5"/>
      <c r="F11" s="6"/>
      <c r="G11" s="6"/>
      <c r="H11" s="5"/>
      <c r="I11" s="6"/>
      <c r="J11" s="6"/>
      <c r="K11" s="5"/>
      <c r="L11" s="6"/>
      <c r="M11" s="6"/>
      <c r="N11" s="5"/>
      <c r="O11" s="6"/>
      <c r="P11" s="93"/>
      <c r="Q11" s="6"/>
      <c r="R11" s="93"/>
      <c r="S11" s="6"/>
      <c r="T11" s="7"/>
      <c r="U11" s="7"/>
      <c r="V11" s="5"/>
      <c r="W11" s="1"/>
      <c r="X11" s="3"/>
      <c r="Y11" s="3"/>
      <c r="Z11" s="4"/>
    </row>
    <row r="12" spans="1:26" s="98" customFormat="1" ht="20.25">
      <c r="A12" s="94"/>
      <c r="B12" s="627" t="s">
        <v>13</v>
      </c>
      <c r="C12" s="627"/>
      <c r="D12" s="627"/>
      <c r="E12" s="627"/>
      <c r="F12" s="627"/>
      <c r="G12" s="627"/>
      <c r="H12" s="627"/>
      <c r="I12" s="627"/>
      <c r="J12" s="627"/>
      <c r="K12" s="627"/>
      <c r="L12" s="627"/>
      <c r="M12" s="627"/>
      <c r="N12" s="627"/>
      <c r="O12" s="627"/>
      <c r="P12" s="627"/>
      <c r="Q12" s="627"/>
      <c r="R12" s="627"/>
      <c r="S12" s="627"/>
      <c r="T12" s="627"/>
      <c r="U12" s="627"/>
      <c r="V12" s="627"/>
      <c r="W12" s="95"/>
      <c r="X12" s="96"/>
      <c r="Y12" s="96"/>
      <c r="Z12" s="97"/>
    </row>
    <row r="13" spans="1:22" s="98" customFormat="1" ht="18">
      <c r="A13" s="99"/>
      <c r="B13" s="622" t="s">
        <v>14</v>
      </c>
      <c r="C13" s="622"/>
      <c r="D13" s="622"/>
      <c r="E13" s="622"/>
      <c r="F13" s="622"/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622"/>
      <c r="R13" s="622"/>
      <c r="S13" s="622"/>
      <c r="T13" s="622"/>
      <c r="U13" s="622"/>
      <c r="V13" s="622"/>
    </row>
    <row r="14" spans="1:22" s="98" customFormat="1" ht="18">
      <c r="A14" s="99"/>
      <c r="B14" s="622"/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</row>
    <row r="15" spans="1:22" s="98" customFormat="1" ht="18">
      <c r="A15" s="99"/>
      <c r="B15" s="622"/>
      <c r="C15" s="622"/>
      <c r="D15" s="622"/>
      <c r="E15" s="622"/>
      <c r="F15" s="622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</row>
    <row r="16" spans="1:22" s="98" customFormat="1" ht="18">
      <c r="A16" s="99"/>
      <c r="B16" s="622"/>
      <c r="C16" s="622"/>
      <c r="D16" s="622"/>
      <c r="E16" s="622"/>
      <c r="F16" s="622"/>
      <c r="G16" s="622"/>
      <c r="H16" s="622"/>
      <c r="I16" s="622"/>
      <c r="J16" s="622"/>
      <c r="K16" s="622"/>
      <c r="L16" s="622"/>
      <c r="M16" s="622"/>
      <c r="N16" s="622"/>
      <c r="O16" s="622"/>
      <c r="P16" s="622"/>
      <c r="Q16" s="622"/>
      <c r="R16" s="622"/>
      <c r="S16" s="622"/>
      <c r="T16" s="622"/>
      <c r="U16" s="622"/>
      <c r="V16" s="622"/>
    </row>
    <row r="17" spans="1:23" s="98" customFormat="1" ht="18">
      <c r="A17" s="95"/>
      <c r="B17" s="623" t="s">
        <v>15</v>
      </c>
      <c r="C17" s="623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23"/>
      <c r="O17" s="623"/>
      <c r="P17" s="623"/>
      <c r="Q17" s="623"/>
      <c r="R17" s="623"/>
      <c r="S17" s="623"/>
      <c r="T17" s="623"/>
      <c r="U17" s="623"/>
      <c r="V17" s="623"/>
      <c r="W17" s="95"/>
    </row>
    <row r="18" spans="1:23" s="98" customFormat="1" ht="18">
      <c r="A18" s="95"/>
      <c r="B18" s="623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623"/>
      <c r="N18" s="623"/>
      <c r="O18" s="623"/>
      <c r="P18" s="623"/>
      <c r="Q18" s="623"/>
      <c r="R18" s="623"/>
      <c r="S18" s="623"/>
      <c r="T18" s="623"/>
      <c r="U18" s="623"/>
      <c r="V18" s="623"/>
      <c r="W18" s="95"/>
    </row>
    <row r="19" spans="1:23" s="98" customFormat="1" ht="18">
      <c r="A19" s="95"/>
      <c r="B19" s="623"/>
      <c r="C19" s="623"/>
      <c r="D19" s="623"/>
      <c r="E19" s="623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3"/>
      <c r="Q19" s="623"/>
      <c r="R19" s="623"/>
      <c r="S19" s="623"/>
      <c r="T19" s="623"/>
      <c r="U19" s="623"/>
      <c r="V19" s="623"/>
      <c r="W19" s="95"/>
    </row>
    <row r="20" spans="1:23" s="98" customFormat="1" ht="18">
      <c r="A20" s="95"/>
      <c r="B20" s="623"/>
      <c r="C20" s="623"/>
      <c r="D20" s="623"/>
      <c r="E20" s="623"/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3"/>
      <c r="Q20" s="623"/>
      <c r="R20" s="623"/>
      <c r="S20" s="623"/>
      <c r="T20" s="623"/>
      <c r="U20" s="623"/>
      <c r="V20" s="623"/>
      <c r="W20" s="95"/>
    </row>
    <row r="21" spans="1:23" s="98" customFormat="1" ht="18">
      <c r="A21" s="95"/>
      <c r="B21" s="625" t="s">
        <v>16</v>
      </c>
      <c r="C21" s="625"/>
      <c r="D21" s="625"/>
      <c r="E21" s="625"/>
      <c r="F21" s="625"/>
      <c r="G21" s="625"/>
      <c r="H21" s="625"/>
      <c r="I21" s="625"/>
      <c r="J21" s="625"/>
      <c r="K21" s="625"/>
      <c r="L21" s="625"/>
      <c r="M21" s="625"/>
      <c r="N21" s="625"/>
      <c r="O21" s="625"/>
      <c r="P21" s="625"/>
      <c r="Q21" s="625"/>
      <c r="R21" s="625"/>
      <c r="S21" s="625"/>
      <c r="T21" s="625"/>
      <c r="U21" s="625"/>
      <c r="V21" s="625"/>
      <c r="W21" s="95"/>
    </row>
    <row r="22" spans="1:23" s="98" customFormat="1" ht="18">
      <c r="A22" s="95"/>
      <c r="B22" s="625"/>
      <c r="C22" s="625"/>
      <c r="D22" s="625"/>
      <c r="E22" s="625"/>
      <c r="F22" s="625"/>
      <c r="G22" s="625"/>
      <c r="H22" s="625"/>
      <c r="I22" s="625"/>
      <c r="J22" s="625"/>
      <c r="K22" s="625"/>
      <c r="L22" s="625"/>
      <c r="M22" s="625"/>
      <c r="N22" s="625"/>
      <c r="O22" s="625"/>
      <c r="P22" s="625"/>
      <c r="Q22" s="625"/>
      <c r="R22" s="625"/>
      <c r="S22" s="625"/>
      <c r="T22" s="625"/>
      <c r="U22" s="625"/>
      <c r="V22" s="625"/>
      <c r="W22" s="95"/>
    </row>
    <row r="23" spans="1:23" s="98" customFormat="1" ht="18">
      <c r="A23" s="95"/>
      <c r="B23" s="625"/>
      <c r="C23" s="625"/>
      <c r="D23" s="625"/>
      <c r="E23" s="625"/>
      <c r="F23" s="625"/>
      <c r="G23" s="625"/>
      <c r="H23" s="625"/>
      <c r="I23" s="625"/>
      <c r="J23" s="625"/>
      <c r="K23" s="625"/>
      <c r="L23" s="625"/>
      <c r="M23" s="625"/>
      <c r="N23" s="625"/>
      <c r="O23" s="625"/>
      <c r="P23" s="625"/>
      <c r="Q23" s="625"/>
      <c r="R23" s="625"/>
      <c r="S23" s="625"/>
      <c r="T23" s="625"/>
      <c r="U23" s="625"/>
      <c r="V23" s="625"/>
      <c r="W23" s="95"/>
    </row>
    <row r="24" spans="2:22" ht="20.25">
      <c r="B24" s="626"/>
      <c r="C24" s="626"/>
      <c r="D24" s="626"/>
      <c r="E24" s="626"/>
      <c r="F24" s="626"/>
      <c r="G24" s="626"/>
      <c r="H24" s="626"/>
      <c r="I24" s="626"/>
      <c r="J24" s="626"/>
      <c r="K24" s="626"/>
      <c r="L24" s="626"/>
      <c r="M24" s="626"/>
      <c r="N24" s="626"/>
      <c r="O24" s="626"/>
      <c r="P24" s="626"/>
      <c r="Q24" s="626"/>
      <c r="R24" s="626"/>
      <c r="S24" s="626"/>
      <c r="T24" s="626"/>
      <c r="U24" s="626"/>
      <c r="V24" s="626"/>
    </row>
    <row r="25" spans="2:16" ht="20.25">
      <c r="B25" s="100" t="s">
        <v>80</v>
      </c>
      <c r="L25" s="88" t="s">
        <v>81</v>
      </c>
      <c r="P25" s="90"/>
    </row>
    <row r="26" ht="20.25">
      <c r="P26" s="90"/>
    </row>
    <row r="27" ht="20.25">
      <c r="P27" s="90"/>
    </row>
    <row r="28" ht="20.25">
      <c r="P28" s="90"/>
    </row>
    <row r="29" ht="20.25">
      <c r="P29" s="90"/>
    </row>
    <row r="30" ht="20.25">
      <c r="P30" s="90"/>
    </row>
    <row r="31" ht="20.25">
      <c r="P31" s="90"/>
    </row>
    <row r="32" ht="20.25">
      <c r="P32" s="90"/>
    </row>
    <row r="33" ht="20.25">
      <c r="P33" s="90"/>
    </row>
    <row r="34" ht="20.25">
      <c r="P34" s="90"/>
    </row>
    <row r="35" ht="20.25">
      <c r="P35" s="90"/>
    </row>
    <row r="36" ht="20.25">
      <c r="P36" s="90"/>
    </row>
    <row r="37" ht="20.25">
      <c r="P37" s="90"/>
    </row>
    <row r="38" ht="20.25">
      <c r="P38" s="90"/>
    </row>
    <row r="39" ht="20.25">
      <c r="P39" s="90"/>
    </row>
    <row r="40" ht="20.25">
      <c r="P40" s="90"/>
    </row>
  </sheetData>
  <sheetProtection/>
  <protectedRanges>
    <protectedRange sqref="G4 I4 J4:J5 L4:L5 M4:M6 O4:O6 B4:B7 B12:V26 V4:V7" name="Oblast1"/>
  </protectedRanges>
  <mergeCells count="21">
    <mergeCell ref="B15:V15"/>
    <mergeCell ref="T6:U6"/>
    <mergeCell ref="T7:U7"/>
    <mergeCell ref="T8:U8"/>
    <mergeCell ref="B12:V12"/>
    <mergeCell ref="B13:V13"/>
    <mergeCell ref="A1:V1"/>
    <mergeCell ref="R3:S3"/>
    <mergeCell ref="T3:U3"/>
    <mergeCell ref="T4:U4"/>
    <mergeCell ref="T5:U5"/>
    <mergeCell ref="B14:V14"/>
    <mergeCell ref="B21:V21"/>
    <mergeCell ref="B22:V22"/>
    <mergeCell ref="B23:V23"/>
    <mergeCell ref="B24:V24"/>
    <mergeCell ref="B16:V16"/>
    <mergeCell ref="B17:V17"/>
    <mergeCell ref="B18:V18"/>
    <mergeCell ref="B19:V19"/>
    <mergeCell ref="B20:V2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Z40"/>
  <sheetViews>
    <sheetView zoomScalePageLayoutView="0" workbookViewId="0" topLeftCell="A1">
      <selection activeCell="D4" sqref="D4"/>
    </sheetView>
  </sheetViews>
  <sheetFormatPr defaultColWidth="1.7109375" defaultRowHeight="15"/>
  <cols>
    <col min="1" max="1" width="4.7109375" style="82" customWidth="1"/>
    <col min="2" max="2" width="42.140625" style="82" customWidth="1"/>
    <col min="3" max="3" width="9.7109375" style="82" hidden="1" customWidth="1"/>
    <col min="4" max="4" width="5.7109375" style="87" customWidth="1"/>
    <col min="5" max="5" width="1.7109375" style="82" customWidth="1"/>
    <col min="6" max="6" width="5.7109375" style="88" customWidth="1"/>
    <col min="7" max="7" width="5.7109375" style="87" customWidth="1"/>
    <col min="8" max="8" width="1.7109375" style="82" customWidth="1"/>
    <col min="9" max="9" width="5.7109375" style="88" customWidth="1"/>
    <col min="10" max="10" width="5.7109375" style="89" customWidth="1"/>
    <col min="11" max="11" width="1.7109375" style="82" customWidth="1"/>
    <col min="12" max="12" width="5.7109375" style="88" customWidth="1"/>
    <col min="13" max="13" width="5.7109375" style="89" customWidth="1"/>
    <col min="14" max="14" width="1.7109375" style="82" customWidth="1"/>
    <col min="15" max="15" width="5.7109375" style="88" customWidth="1"/>
    <col min="16" max="16" width="8.7109375" style="89" customWidth="1"/>
    <col min="17" max="17" width="8.7109375" style="87" customWidth="1"/>
    <col min="18" max="18" width="8.8515625" style="89" customWidth="1"/>
    <col min="19" max="19" width="8.8515625" style="87" customWidth="1"/>
    <col min="20" max="20" width="5.28125" style="82" customWidth="1"/>
    <col min="21" max="21" width="13.7109375" style="82" customWidth="1"/>
    <col min="22" max="22" width="10.00390625" style="82" customWidth="1"/>
    <col min="23" max="23" width="7.00390625" style="82" customWidth="1"/>
    <col min="24" max="241" width="9.140625" style="85" customWidth="1"/>
    <col min="242" max="242" width="2.7109375" style="85" customWidth="1"/>
    <col min="243" max="243" width="17.57421875" style="85" bestFit="1" customWidth="1"/>
    <col min="244" max="244" width="0" style="85" hidden="1" customWidth="1"/>
    <col min="245" max="16384" width="1.7109375" style="85" customWidth="1"/>
  </cols>
  <sheetData>
    <row r="1" spans="1:23" s="63" customFormat="1" ht="36">
      <c r="A1" s="617" t="s">
        <v>99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2"/>
    </row>
    <row r="2" spans="1:23" s="63" customFormat="1" ht="21">
      <c r="A2" s="102"/>
      <c r="B2" s="102"/>
      <c r="C2" s="102"/>
      <c r="D2" s="103"/>
      <c r="E2" s="102"/>
      <c r="F2" s="104"/>
      <c r="G2" s="103"/>
      <c r="H2" s="102"/>
      <c r="I2" s="104"/>
      <c r="J2" s="105"/>
      <c r="K2" s="102"/>
      <c r="L2" s="104"/>
      <c r="M2" s="105"/>
      <c r="N2" s="102"/>
      <c r="O2" s="104"/>
      <c r="P2" s="106"/>
      <c r="Q2" s="103"/>
      <c r="R2" s="105"/>
      <c r="S2" s="103"/>
      <c r="T2" s="102"/>
      <c r="U2" s="102"/>
      <c r="V2" s="102"/>
      <c r="W2" s="62"/>
    </row>
    <row r="3" spans="1:26" s="62" customFormat="1" ht="21">
      <c r="A3" s="107"/>
      <c r="B3" s="108" t="s">
        <v>6</v>
      </c>
      <c r="C3" s="109" t="s">
        <v>0</v>
      </c>
      <c r="D3" s="110"/>
      <c r="E3" s="111">
        <v>1</v>
      </c>
      <c r="F3" s="112"/>
      <c r="G3" s="110"/>
      <c r="H3" s="111">
        <v>2</v>
      </c>
      <c r="I3" s="112"/>
      <c r="J3" s="110"/>
      <c r="K3" s="111">
        <v>3</v>
      </c>
      <c r="L3" s="112"/>
      <c r="M3" s="110"/>
      <c r="N3" s="111">
        <v>4</v>
      </c>
      <c r="O3" s="112"/>
      <c r="P3" s="113" t="s">
        <v>1</v>
      </c>
      <c r="Q3" s="114" t="s">
        <v>2</v>
      </c>
      <c r="R3" s="619" t="s">
        <v>73</v>
      </c>
      <c r="S3" s="620"/>
      <c r="T3" s="618" t="s">
        <v>3</v>
      </c>
      <c r="U3" s="618"/>
      <c r="V3" s="115" t="s">
        <v>4</v>
      </c>
      <c r="W3" s="64"/>
      <c r="X3" s="65"/>
      <c r="Y3" s="65"/>
      <c r="Z3" s="65"/>
    </row>
    <row r="4" spans="1:26" s="63" customFormat="1" ht="21">
      <c r="A4" s="101">
        <v>1</v>
      </c>
      <c r="B4" s="66" t="s">
        <v>74</v>
      </c>
      <c r="C4" s="67">
        <v>777644380</v>
      </c>
      <c r="D4" s="116"/>
      <c r="E4" s="117"/>
      <c r="F4" s="118"/>
      <c r="G4" s="68">
        <v>0</v>
      </c>
      <c r="H4" s="69" t="s">
        <v>5</v>
      </c>
      <c r="I4" s="70">
        <v>0</v>
      </c>
      <c r="J4" s="68">
        <v>0</v>
      </c>
      <c r="K4" s="69" t="s">
        <v>5</v>
      </c>
      <c r="L4" s="70">
        <v>0</v>
      </c>
      <c r="M4" s="68">
        <v>0</v>
      </c>
      <c r="N4" s="69" t="s">
        <v>5</v>
      </c>
      <c r="O4" s="70">
        <v>0</v>
      </c>
      <c r="P4" s="71">
        <f>IF(G4&gt;I4,1,0)+IF(J4&gt;L4,1,0)+IF(M4&gt;O4,1,0)</f>
        <v>0</v>
      </c>
      <c r="Q4" s="72">
        <f>IF(G4&lt;I4,1,0)+IF(J4&lt;L4,1,0)+IF(M4&lt;O4,1,0)</f>
        <v>0</v>
      </c>
      <c r="R4" s="73">
        <f>G4+J4+M4</f>
        <v>0</v>
      </c>
      <c r="S4" s="72">
        <f>I4+L4+O4</f>
        <v>0</v>
      </c>
      <c r="T4" s="621">
        <f>P4*2+Q4*1</f>
        <v>0</v>
      </c>
      <c r="U4" s="621"/>
      <c r="V4" s="74">
        <f>1+IF(T4&lt;T5,1,0)+IF(T4&lt;T6,1,0)+IF(T4&lt;T7,1,0)</f>
        <v>1</v>
      </c>
      <c r="W4" s="62"/>
      <c r="X4" s="65"/>
      <c r="Y4" s="65"/>
      <c r="Z4" s="75"/>
    </row>
    <row r="5" spans="1:26" s="63" customFormat="1" ht="21">
      <c r="A5" s="101">
        <v>2</v>
      </c>
      <c r="B5" s="66" t="s">
        <v>75</v>
      </c>
      <c r="C5" s="67">
        <v>602693433</v>
      </c>
      <c r="D5" s="76">
        <f>I4</f>
        <v>0</v>
      </c>
      <c r="E5" s="77" t="s">
        <v>5</v>
      </c>
      <c r="F5" s="78">
        <f>G4</f>
        <v>0</v>
      </c>
      <c r="G5" s="119"/>
      <c r="H5" s="120"/>
      <c r="I5" s="121"/>
      <c r="J5" s="68">
        <v>0</v>
      </c>
      <c r="K5" s="69" t="s">
        <v>5</v>
      </c>
      <c r="L5" s="70">
        <v>0</v>
      </c>
      <c r="M5" s="68">
        <v>0</v>
      </c>
      <c r="N5" s="69" t="s">
        <v>5</v>
      </c>
      <c r="O5" s="70">
        <v>0</v>
      </c>
      <c r="P5" s="71">
        <f>IF(D5&gt;F5,1,0)+IF(J5&gt;L5,1,0)+IF(M5&gt;O5,1,0)</f>
        <v>0</v>
      </c>
      <c r="Q5" s="72">
        <f>IF(D5&lt;F5,1,0)+IF(J5&lt;L5,1,0)+IF(M5&lt;O5,1,0)</f>
        <v>0</v>
      </c>
      <c r="R5" s="73">
        <f>D5+J5+M5</f>
        <v>0</v>
      </c>
      <c r="S5" s="72">
        <f>F5+L5+O5</f>
        <v>0</v>
      </c>
      <c r="T5" s="621">
        <f>P5*2+Q5*1</f>
        <v>0</v>
      </c>
      <c r="U5" s="621"/>
      <c r="V5" s="74">
        <f>1+IF(T5&lt;T4,1,0)+IF(T5&lt;T6,1,0)+IF(T5&lt;T7,1,0)</f>
        <v>1</v>
      </c>
      <c r="W5" s="62"/>
      <c r="X5" s="65"/>
      <c r="Y5" s="65"/>
      <c r="Z5" s="75"/>
    </row>
    <row r="6" spans="1:26" s="63" customFormat="1" ht="21">
      <c r="A6" s="101">
        <v>3</v>
      </c>
      <c r="B6" s="66" t="s">
        <v>76</v>
      </c>
      <c r="C6" s="67">
        <v>602235700</v>
      </c>
      <c r="D6" s="76">
        <f>L4</f>
        <v>0</v>
      </c>
      <c r="E6" s="77" t="s">
        <v>5</v>
      </c>
      <c r="F6" s="78">
        <f>J4</f>
        <v>0</v>
      </c>
      <c r="G6" s="76">
        <f>L5</f>
        <v>0</v>
      </c>
      <c r="H6" s="77" t="s">
        <v>5</v>
      </c>
      <c r="I6" s="78">
        <f>J5</f>
        <v>0</v>
      </c>
      <c r="J6" s="119"/>
      <c r="K6" s="120"/>
      <c r="L6" s="121"/>
      <c r="M6" s="68">
        <v>0</v>
      </c>
      <c r="N6" s="69" t="s">
        <v>5</v>
      </c>
      <c r="O6" s="70">
        <v>0</v>
      </c>
      <c r="P6" s="71">
        <f>IF(D6&gt;F6,1,0)+IF(G6&gt;I6,1,0)+IF(M6&gt;O6,1,0)</f>
        <v>0</v>
      </c>
      <c r="Q6" s="72">
        <f>IF(D6&lt;F6,1,0)+IF(G6&lt;I6,1,0)+IF(M6&lt;O6,1,0)</f>
        <v>0</v>
      </c>
      <c r="R6" s="73">
        <f>D6+G6+M6</f>
        <v>0</v>
      </c>
      <c r="S6" s="72">
        <f>F6+I6+O6</f>
        <v>0</v>
      </c>
      <c r="T6" s="621">
        <f>P6*2+Q6*1</f>
        <v>0</v>
      </c>
      <c r="U6" s="621"/>
      <c r="V6" s="74">
        <f>1+IF(T6&lt;T4,1,0)+IF(T6&lt;T5,1,0)+IF(T6&lt;T7,1,0)</f>
        <v>1</v>
      </c>
      <c r="W6" s="62"/>
      <c r="X6" s="65"/>
      <c r="Y6" s="65"/>
      <c r="Z6" s="75"/>
    </row>
    <row r="7" spans="1:26" s="63" customFormat="1" ht="21">
      <c r="A7" s="101">
        <v>4</v>
      </c>
      <c r="B7" s="66" t="s">
        <v>77</v>
      </c>
      <c r="C7" s="67">
        <v>737215132</v>
      </c>
      <c r="D7" s="76">
        <f>O4</f>
        <v>0</v>
      </c>
      <c r="E7" s="77" t="s">
        <v>5</v>
      </c>
      <c r="F7" s="78">
        <f>M4</f>
        <v>0</v>
      </c>
      <c r="G7" s="76">
        <f>O5</f>
        <v>0</v>
      </c>
      <c r="H7" s="77" t="s">
        <v>5</v>
      </c>
      <c r="I7" s="78">
        <f>M5</f>
        <v>0</v>
      </c>
      <c r="J7" s="76">
        <f>O6</f>
        <v>0</v>
      </c>
      <c r="K7" s="77" t="s">
        <v>5</v>
      </c>
      <c r="L7" s="78">
        <f>M6</f>
        <v>0</v>
      </c>
      <c r="M7" s="119"/>
      <c r="N7" s="120"/>
      <c r="O7" s="121"/>
      <c r="P7" s="71">
        <f>IF(D7&gt;F7,1,0)+IF(G7&gt;I7,1,0)+IF(J7&gt;L7,1,0)</f>
        <v>0</v>
      </c>
      <c r="Q7" s="72">
        <f>IF(D7&lt;F7,1,0)+IF(G7&lt;I7,1,0)+IF(J7&lt;L7,1,0)</f>
        <v>0</v>
      </c>
      <c r="R7" s="73">
        <f>D7+G7+J7</f>
        <v>0</v>
      </c>
      <c r="S7" s="72">
        <f>F7+I7+L7</f>
        <v>0</v>
      </c>
      <c r="T7" s="621">
        <f>P7*2+Q7*1</f>
        <v>0</v>
      </c>
      <c r="U7" s="621"/>
      <c r="V7" s="74">
        <f>1+IF(T7&lt;T4,1,0)+IF(T7&lt;T5,1,0)+IF(T7&lt;T6,1,0)</f>
        <v>1</v>
      </c>
      <c r="W7" s="62"/>
      <c r="X7" s="65"/>
      <c r="Y7" s="65"/>
      <c r="Z7" s="75"/>
    </row>
    <row r="8" spans="1:26" ht="20.25">
      <c r="A8" s="79"/>
      <c r="B8" s="79"/>
      <c r="C8" s="79"/>
      <c r="D8" s="80"/>
      <c r="E8" s="79"/>
      <c r="F8" s="80"/>
      <c r="G8" s="80"/>
      <c r="H8" s="79"/>
      <c r="I8" s="80"/>
      <c r="J8" s="80"/>
      <c r="K8" s="79"/>
      <c r="L8" s="80"/>
      <c r="M8" s="80"/>
      <c r="N8" s="79"/>
      <c r="O8" s="80"/>
      <c r="P8" s="81"/>
      <c r="Q8" s="80"/>
      <c r="R8" s="81"/>
      <c r="S8" s="80"/>
      <c r="T8" s="624"/>
      <c r="U8" s="624"/>
      <c r="V8" s="79"/>
      <c r="X8" s="83"/>
      <c r="Y8" s="83"/>
      <c r="Z8" s="84"/>
    </row>
    <row r="9" spans="1:26" s="2" customFormat="1" ht="15.75">
      <c r="A9" s="5"/>
      <c r="B9" s="92" t="s">
        <v>79</v>
      </c>
      <c r="C9" s="5"/>
      <c r="D9" s="6"/>
      <c r="E9" s="5"/>
      <c r="F9" s="6"/>
      <c r="G9" s="6"/>
      <c r="H9" s="5"/>
      <c r="I9" s="6"/>
      <c r="J9" s="6"/>
      <c r="K9" s="5"/>
      <c r="L9" s="6"/>
      <c r="M9" s="6"/>
      <c r="N9" s="5"/>
      <c r="O9" s="6"/>
      <c r="P9" s="93"/>
      <c r="Q9" s="6"/>
      <c r="R9" s="93"/>
      <c r="S9" s="6"/>
      <c r="T9" s="7"/>
      <c r="U9" s="7"/>
      <c r="V9" s="5"/>
      <c r="W9" s="1"/>
      <c r="X9" s="3"/>
      <c r="Y9" s="3"/>
      <c r="Z9" s="4"/>
    </row>
    <row r="10" spans="1:26" s="2" customFormat="1" ht="15.75">
      <c r="A10" s="5"/>
      <c r="B10" s="92" t="s">
        <v>78</v>
      </c>
      <c r="C10" s="5"/>
      <c r="D10" s="6"/>
      <c r="E10" s="5"/>
      <c r="F10" s="6"/>
      <c r="G10" s="6"/>
      <c r="H10" s="5"/>
      <c r="I10" s="6"/>
      <c r="J10" s="6"/>
      <c r="K10" s="5"/>
      <c r="L10" s="6"/>
      <c r="M10" s="6"/>
      <c r="N10" s="5"/>
      <c r="O10" s="6"/>
      <c r="P10" s="93"/>
      <c r="Q10" s="6"/>
      <c r="R10" s="93"/>
      <c r="S10" s="6"/>
      <c r="T10" s="7"/>
      <c r="U10" s="7"/>
      <c r="V10" s="5"/>
      <c r="W10" s="1"/>
      <c r="X10" s="3"/>
      <c r="Y10" s="3"/>
      <c r="Z10" s="4"/>
    </row>
    <row r="11" spans="1:26" s="2" customFormat="1" ht="15.75">
      <c r="A11" s="5"/>
      <c r="B11" s="5"/>
      <c r="C11" s="5"/>
      <c r="D11" s="6"/>
      <c r="E11" s="5"/>
      <c r="F11" s="6"/>
      <c r="G11" s="6"/>
      <c r="H11" s="5"/>
      <c r="I11" s="6"/>
      <c r="J11" s="6"/>
      <c r="K11" s="5"/>
      <c r="L11" s="6"/>
      <c r="M11" s="6"/>
      <c r="N11" s="5"/>
      <c r="O11" s="6"/>
      <c r="P11" s="93"/>
      <c r="Q11" s="6"/>
      <c r="R11" s="93"/>
      <c r="S11" s="6"/>
      <c r="T11" s="7"/>
      <c r="U11" s="7"/>
      <c r="V11" s="5"/>
      <c r="W11" s="1"/>
      <c r="X11" s="3"/>
      <c r="Y11" s="3"/>
      <c r="Z11" s="4"/>
    </row>
    <row r="12" spans="1:26" s="98" customFormat="1" ht="20.25">
      <c r="A12" s="94"/>
      <c r="B12" s="627" t="s">
        <v>13</v>
      </c>
      <c r="C12" s="627"/>
      <c r="D12" s="627"/>
      <c r="E12" s="627"/>
      <c r="F12" s="627"/>
      <c r="G12" s="627"/>
      <c r="H12" s="627"/>
      <c r="I12" s="627"/>
      <c r="J12" s="627"/>
      <c r="K12" s="627"/>
      <c r="L12" s="627"/>
      <c r="M12" s="627"/>
      <c r="N12" s="627"/>
      <c r="O12" s="627"/>
      <c r="P12" s="627"/>
      <c r="Q12" s="627"/>
      <c r="R12" s="627"/>
      <c r="S12" s="627"/>
      <c r="T12" s="627"/>
      <c r="U12" s="627"/>
      <c r="V12" s="627"/>
      <c r="W12" s="95"/>
      <c r="X12" s="96"/>
      <c r="Y12" s="96"/>
      <c r="Z12" s="97"/>
    </row>
    <row r="13" spans="1:22" s="98" customFormat="1" ht="18">
      <c r="A13" s="99"/>
      <c r="B13" s="622" t="s">
        <v>14</v>
      </c>
      <c r="C13" s="622"/>
      <c r="D13" s="622"/>
      <c r="E13" s="622"/>
      <c r="F13" s="622"/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622"/>
      <c r="R13" s="622"/>
      <c r="S13" s="622"/>
      <c r="T13" s="622"/>
      <c r="U13" s="622"/>
      <c r="V13" s="622"/>
    </row>
    <row r="14" spans="1:22" s="98" customFormat="1" ht="18">
      <c r="A14" s="99"/>
      <c r="B14" s="622"/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</row>
    <row r="15" spans="1:22" s="98" customFormat="1" ht="18">
      <c r="A15" s="99"/>
      <c r="B15" s="622"/>
      <c r="C15" s="622"/>
      <c r="D15" s="622"/>
      <c r="E15" s="622"/>
      <c r="F15" s="622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</row>
    <row r="16" spans="1:22" s="98" customFormat="1" ht="18">
      <c r="A16" s="99"/>
      <c r="B16" s="622"/>
      <c r="C16" s="622"/>
      <c r="D16" s="622"/>
      <c r="E16" s="622"/>
      <c r="F16" s="622"/>
      <c r="G16" s="622"/>
      <c r="H16" s="622"/>
      <c r="I16" s="622"/>
      <c r="J16" s="622"/>
      <c r="K16" s="622"/>
      <c r="L16" s="622"/>
      <c r="M16" s="622"/>
      <c r="N16" s="622"/>
      <c r="O16" s="622"/>
      <c r="P16" s="622"/>
      <c r="Q16" s="622"/>
      <c r="R16" s="622"/>
      <c r="S16" s="622"/>
      <c r="T16" s="622"/>
      <c r="U16" s="622"/>
      <c r="V16" s="622"/>
    </row>
    <row r="17" spans="1:23" s="98" customFormat="1" ht="18">
      <c r="A17" s="95"/>
      <c r="B17" s="623" t="s">
        <v>15</v>
      </c>
      <c r="C17" s="623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23"/>
      <c r="O17" s="623"/>
      <c r="P17" s="623"/>
      <c r="Q17" s="623"/>
      <c r="R17" s="623"/>
      <c r="S17" s="623"/>
      <c r="T17" s="623"/>
      <c r="U17" s="623"/>
      <c r="V17" s="623"/>
      <c r="W17" s="95"/>
    </row>
    <row r="18" spans="1:23" s="98" customFormat="1" ht="18">
      <c r="A18" s="95"/>
      <c r="B18" s="623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623"/>
      <c r="N18" s="623"/>
      <c r="O18" s="623"/>
      <c r="P18" s="623"/>
      <c r="Q18" s="623"/>
      <c r="R18" s="623"/>
      <c r="S18" s="623"/>
      <c r="T18" s="623"/>
      <c r="U18" s="623"/>
      <c r="V18" s="623"/>
      <c r="W18" s="95"/>
    </row>
    <row r="19" spans="1:23" s="98" customFormat="1" ht="18">
      <c r="A19" s="95"/>
      <c r="B19" s="623"/>
      <c r="C19" s="623"/>
      <c r="D19" s="623"/>
      <c r="E19" s="623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3"/>
      <c r="Q19" s="623"/>
      <c r="R19" s="623"/>
      <c r="S19" s="623"/>
      <c r="T19" s="623"/>
      <c r="U19" s="623"/>
      <c r="V19" s="623"/>
      <c r="W19" s="95"/>
    </row>
    <row r="20" spans="1:23" s="98" customFormat="1" ht="18">
      <c r="A20" s="95"/>
      <c r="B20" s="623"/>
      <c r="C20" s="623"/>
      <c r="D20" s="623"/>
      <c r="E20" s="623"/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3"/>
      <c r="Q20" s="623"/>
      <c r="R20" s="623"/>
      <c r="S20" s="623"/>
      <c r="T20" s="623"/>
      <c r="U20" s="623"/>
      <c r="V20" s="623"/>
      <c r="W20" s="95"/>
    </row>
    <row r="21" spans="1:23" s="98" customFormat="1" ht="18">
      <c r="A21" s="95"/>
      <c r="B21" s="625" t="s">
        <v>16</v>
      </c>
      <c r="C21" s="625"/>
      <c r="D21" s="625"/>
      <c r="E21" s="625"/>
      <c r="F21" s="625"/>
      <c r="G21" s="625"/>
      <c r="H21" s="625"/>
      <c r="I21" s="625"/>
      <c r="J21" s="625"/>
      <c r="K21" s="625"/>
      <c r="L21" s="625"/>
      <c r="M21" s="625"/>
      <c r="N21" s="625"/>
      <c r="O21" s="625"/>
      <c r="P21" s="625"/>
      <c r="Q21" s="625"/>
      <c r="R21" s="625"/>
      <c r="S21" s="625"/>
      <c r="T21" s="625"/>
      <c r="U21" s="625"/>
      <c r="V21" s="625"/>
      <c r="W21" s="95"/>
    </row>
    <row r="22" spans="1:23" s="98" customFormat="1" ht="18">
      <c r="A22" s="95"/>
      <c r="B22" s="625"/>
      <c r="C22" s="625"/>
      <c r="D22" s="625"/>
      <c r="E22" s="625"/>
      <c r="F22" s="625"/>
      <c r="G22" s="625"/>
      <c r="H22" s="625"/>
      <c r="I22" s="625"/>
      <c r="J22" s="625"/>
      <c r="K22" s="625"/>
      <c r="L22" s="625"/>
      <c r="M22" s="625"/>
      <c r="N22" s="625"/>
      <c r="O22" s="625"/>
      <c r="P22" s="625"/>
      <c r="Q22" s="625"/>
      <c r="R22" s="625"/>
      <c r="S22" s="625"/>
      <c r="T22" s="625"/>
      <c r="U22" s="625"/>
      <c r="V22" s="625"/>
      <c r="W22" s="95"/>
    </row>
    <row r="23" spans="1:23" s="98" customFormat="1" ht="18">
      <c r="A23" s="95"/>
      <c r="B23" s="625"/>
      <c r="C23" s="625"/>
      <c r="D23" s="625"/>
      <c r="E23" s="625"/>
      <c r="F23" s="625"/>
      <c r="G23" s="625"/>
      <c r="H23" s="625"/>
      <c r="I23" s="625"/>
      <c r="J23" s="625"/>
      <c r="K23" s="625"/>
      <c r="L23" s="625"/>
      <c r="M23" s="625"/>
      <c r="N23" s="625"/>
      <c r="O23" s="625"/>
      <c r="P23" s="625"/>
      <c r="Q23" s="625"/>
      <c r="R23" s="625"/>
      <c r="S23" s="625"/>
      <c r="T23" s="625"/>
      <c r="U23" s="625"/>
      <c r="V23" s="625"/>
      <c r="W23" s="95"/>
    </row>
    <row r="24" spans="2:22" ht="20.25">
      <c r="B24" s="626"/>
      <c r="C24" s="626"/>
      <c r="D24" s="626"/>
      <c r="E24" s="626"/>
      <c r="F24" s="626"/>
      <c r="G24" s="626"/>
      <c r="H24" s="626"/>
      <c r="I24" s="626"/>
      <c r="J24" s="626"/>
      <c r="K24" s="626"/>
      <c r="L24" s="626"/>
      <c r="M24" s="626"/>
      <c r="N24" s="626"/>
      <c r="O24" s="626"/>
      <c r="P24" s="626"/>
      <c r="Q24" s="626"/>
      <c r="R24" s="626"/>
      <c r="S24" s="626"/>
      <c r="T24" s="626"/>
      <c r="U24" s="626"/>
      <c r="V24" s="626"/>
    </row>
    <row r="25" spans="2:16" ht="20.25">
      <c r="B25" s="100" t="s">
        <v>80</v>
      </c>
      <c r="L25" s="88" t="s">
        <v>81</v>
      </c>
      <c r="P25" s="90"/>
    </row>
    <row r="26" ht="20.25">
      <c r="P26" s="90"/>
    </row>
    <row r="27" ht="20.25">
      <c r="P27" s="90"/>
    </row>
    <row r="28" ht="20.25">
      <c r="P28" s="90"/>
    </row>
    <row r="29" ht="20.25">
      <c r="P29" s="90"/>
    </row>
    <row r="30" ht="20.25">
      <c r="P30" s="90"/>
    </row>
    <row r="31" ht="20.25">
      <c r="P31" s="90"/>
    </row>
    <row r="32" ht="20.25">
      <c r="P32" s="90"/>
    </row>
    <row r="33" ht="20.25">
      <c r="P33" s="90"/>
    </row>
    <row r="34" ht="20.25">
      <c r="P34" s="90"/>
    </row>
    <row r="35" ht="20.25">
      <c r="P35" s="90"/>
    </row>
    <row r="36" ht="20.25">
      <c r="P36" s="90"/>
    </row>
    <row r="37" ht="20.25">
      <c r="P37" s="90"/>
    </row>
    <row r="38" ht="20.25">
      <c r="P38" s="90"/>
    </row>
    <row r="39" ht="20.25">
      <c r="P39" s="90"/>
    </row>
    <row r="40" ht="20.25">
      <c r="P40" s="90"/>
    </row>
  </sheetData>
  <sheetProtection/>
  <protectedRanges>
    <protectedRange sqref="G4 I4 J4:J5 L4:L5 M4:M6 O4:O6 B4:B7 B12:V26 V4:V7" name="Oblast1"/>
  </protectedRanges>
  <mergeCells count="21">
    <mergeCell ref="A1:V1"/>
    <mergeCell ref="R3:S3"/>
    <mergeCell ref="T3:U3"/>
    <mergeCell ref="T4:U4"/>
    <mergeCell ref="T5:U5"/>
    <mergeCell ref="B23:V23"/>
    <mergeCell ref="T7:U7"/>
    <mergeCell ref="B20:V20"/>
    <mergeCell ref="B13:V13"/>
    <mergeCell ref="B14:V14"/>
    <mergeCell ref="B15:V15"/>
    <mergeCell ref="B24:V24"/>
    <mergeCell ref="B16:V16"/>
    <mergeCell ref="B17:V17"/>
    <mergeCell ref="B18:V18"/>
    <mergeCell ref="B19:V19"/>
    <mergeCell ref="T6:U6"/>
    <mergeCell ref="B21:V21"/>
    <mergeCell ref="T8:U8"/>
    <mergeCell ref="B12:V12"/>
    <mergeCell ref="B22:V2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IU145"/>
  <sheetViews>
    <sheetView view="pageBreakPreview" zoomScale="60" zoomScalePageLayoutView="0" workbookViewId="0" topLeftCell="A4">
      <selection activeCell="S34" sqref="S34"/>
    </sheetView>
  </sheetViews>
  <sheetFormatPr defaultColWidth="4.57421875" defaultRowHeight="15"/>
  <cols>
    <col min="1" max="1" width="5.28125" style="11" customWidth="1"/>
    <col min="2" max="2" width="27.7109375" style="170" customWidth="1"/>
    <col min="3" max="3" width="5.7109375" style="407" customWidth="1"/>
    <col min="4" max="4" width="5.7109375" style="347" customWidth="1"/>
    <col min="5" max="5" width="5.7109375" style="407" customWidth="1"/>
    <col min="6" max="6" width="7.7109375" style="348" customWidth="1"/>
    <col min="7" max="7" width="5.7109375" style="407" customWidth="1"/>
    <col min="8" max="8" width="5.7109375" style="348" customWidth="1"/>
    <col min="9" max="9" width="5.7109375" style="407" customWidth="1"/>
    <col min="10" max="10" width="5.7109375" style="348" customWidth="1"/>
    <col min="11" max="11" width="5.7109375" style="407" customWidth="1"/>
    <col min="12" max="12" width="5.7109375" style="348" customWidth="1"/>
    <col min="13" max="13" width="5.7109375" style="407" customWidth="1"/>
    <col min="14" max="14" width="5.7109375" style="348" customWidth="1"/>
    <col min="15" max="15" width="5.7109375" style="407" customWidth="1"/>
    <col min="16" max="16" width="7.7109375" style="11" customWidth="1"/>
    <col min="17" max="21" width="4.00390625" style="11" customWidth="1"/>
    <col min="22" max="255" width="9.140625" style="13" customWidth="1"/>
    <col min="256" max="16384" width="4.57421875" style="13" customWidth="1"/>
  </cols>
  <sheetData>
    <row r="1" spans="1:21" ht="36">
      <c r="A1" s="600" t="s">
        <v>220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350"/>
      <c r="R1" s="350"/>
      <c r="S1" s="350"/>
      <c r="T1" s="350"/>
      <c r="U1" s="350"/>
    </row>
    <row r="2" spans="1:21" ht="15.75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0"/>
      <c r="R2" s="350"/>
      <c r="S2" s="350"/>
      <c r="T2" s="350"/>
      <c r="U2" s="350"/>
    </row>
    <row r="3" spans="13:21" ht="15.75">
      <c r="M3" s="601"/>
      <c r="N3" s="601"/>
      <c r="O3" s="601"/>
      <c r="P3" s="601"/>
      <c r="Q3" s="407"/>
      <c r="R3" s="407"/>
      <c r="S3" s="407"/>
      <c r="T3" s="407"/>
      <c r="U3" s="407"/>
    </row>
    <row r="4" spans="1:21" s="170" customFormat="1" ht="15.75">
      <c r="A4" s="348" t="s">
        <v>242</v>
      </c>
      <c r="B4" s="170" t="s">
        <v>214</v>
      </c>
      <c r="C4" s="407" t="s">
        <v>215</v>
      </c>
      <c r="D4" s="347" t="s">
        <v>191</v>
      </c>
      <c r="E4" s="407"/>
      <c r="F4" s="348" t="s">
        <v>193</v>
      </c>
      <c r="G4" s="407"/>
      <c r="H4" s="348" t="s">
        <v>136</v>
      </c>
      <c r="I4" s="407"/>
      <c r="J4" s="348" t="s">
        <v>135</v>
      </c>
      <c r="K4" s="407"/>
      <c r="L4" s="348" t="s">
        <v>217</v>
      </c>
      <c r="M4" s="407"/>
      <c r="N4" s="348" t="s">
        <v>218</v>
      </c>
      <c r="O4" s="407"/>
      <c r="P4" s="348" t="s">
        <v>219</v>
      </c>
      <c r="Q4" s="348"/>
      <c r="R4" s="348"/>
      <c r="S4" s="348"/>
      <c r="T4" s="348"/>
      <c r="U4" s="348"/>
    </row>
    <row r="5" spans="1:20" s="402" customFormat="1" ht="15.75">
      <c r="A5" s="373"/>
      <c r="B5" s="614" t="s">
        <v>239</v>
      </c>
      <c r="C5" s="615"/>
      <c r="D5" s="615"/>
      <c r="E5" s="615"/>
      <c r="F5" s="615"/>
      <c r="G5" s="615"/>
      <c r="H5" s="615"/>
      <c r="I5" s="615"/>
      <c r="J5" s="615"/>
      <c r="K5" s="615"/>
      <c r="L5" s="615"/>
      <c r="M5" s="615"/>
      <c r="N5" s="615"/>
      <c r="O5" s="616"/>
      <c r="P5" s="400">
        <f>SUM(P6:P9)</f>
        <v>0</v>
      </c>
      <c r="Q5" s="403"/>
      <c r="R5" s="403"/>
      <c r="S5" s="403"/>
      <c r="T5" s="403"/>
    </row>
    <row r="6" spans="1:21" ht="15.75" customHeight="1" hidden="1">
      <c r="A6" s="497"/>
      <c r="B6" s="498" t="s">
        <v>240</v>
      </c>
      <c r="C6" s="499"/>
      <c r="D6" s="500"/>
      <c r="E6" s="501"/>
      <c r="F6" s="502"/>
      <c r="G6" s="501"/>
      <c r="H6" s="501"/>
      <c r="I6" s="501"/>
      <c r="J6" s="501"/>
      <c r="K6" s="501"/>
      <c r="L6" s="501"/>
      <c r="M6" s="501"/>
      <c r="N6" s="503"/>
      <c r="O6" s="503"/>
      <c r="P6" s="398">
        <f>E6+G6+I6+K6+M6+O6</f>
        <v>0</v>
      </c>
      <c r="U6" s="13"/>
    </row>
    <row r="7" spans="1:21" ht="15.75">
      <c r="A7" s="392"/>
      <c r="B7" s="504"/>
      <c r="C7" s="499"/>
      <c r="D7" s="505"/>
      <c r="E7" s="501"/>
      <c r="F7" s="502"/>
      <c r="G7" s="501"/>
      <c r="H7" s="506"/>
      <c r="I7" s="501"/>
      <c r="J7" s="501"/>
      <c r="K7" s="501"/>
      <c r="L7" s="501"/>
      <c r="M7" s="501"/>
      <c r="N7" s="503"/>
      <c r="O7" s="503"/>
      <c r="P7" s="398">
        <f aca="true" t="shared" si="0" ref="P7:P13">E7+G7+I7+K7+M7+O7</f>
        <v>0</v>
      </c>
      <c r="U7" s="13"/>
    </row>
    <row r="8" spans="1:21" ht="15.75">
      <c r="A8" s="387"/>
      <c r="B8" s="507"/>
      <c r="C8" s="507"/>
      <c r="D8" s="508"/>
      <c r="E8" s="509"/>
      <c r="F8" s="510"/>
      <c r="G8" s="509"/>
      <c r="H8" s="509"/>
      <c r="I8" s="509"/>
      <c r="J8" s="506"/>
      <c r="K8" s="509"/>
      <c r="L8" s="509"/>
      <c r="M8" s="509"/>
      <c r="N8" s="511"/>
      <c r="O8" s="511"/>
      <c r="P8" s="398">
        <f t="shared" si="0"/>
        <v>0</v>
      </c>
      <c r="U8" s="13"/>
    </row>
    <row r="9" spans="1:21" ht="15.75">
      <c r="A9" s="387"/>
      <c r="B9" s="507"/>
      <c r="C9" s="507"/>
      <c r="D9" s="508"/>
      <c r="E9" s="509"/>
      <c r="F9" s="510"/>
      <c r="G9" s="509"/>
      <c r="H9" s="509"/>
      <c r="I9" s="509"/>
      <c r="J9" s="509"/>
      <c r="K9" s="509"/>
      <c r="L9" s="509"/>
      <c r="M9" s="509"/>
      <c r="N9" s="511"/>
      <c r="O9" s="511"/>
      <c r="P9" s="398">
        <f t="shared" si="0"/>
        <v>0</v>
      </c>
      <c r="U9" s="13"/>
    </row>
    <row r="10" spans="1:21" ht="15.75">
      <c r="A10" s="387"/>
      <c r="B10" s="507"/>
      <c r="C10" s="507"/>
      <c r="D10" s="508"/>
      <c r="E10" s="509"/>
      <c r="F10" s="510"/>
      <c r="G10" s="509"/>
      <c r="H10" s="509"/>
      <c r="I10" s="509"/>
      <c r="J10" s="509"/>
      <c r="K10" s="509"/>
      <c r="L10" s="509"/>
      <c r="M10" s="509"/>
      <c r="N10" s="511"/>
      <c r="O10" s="511"/>
      <c r="P10" s="406">
        <f t="shared" si="0"/>
        <v>0</v>
      </c>
      <c r="U10" s="13"/>
    </row>
    <row r="11" spans="1:21" ht="15.75">
      <c r="A11" s="387"/>
      <c r="B11" s="507"/>
      <c r="C11" s="507"/>
      <c r="D11" s="508"/>
      <c r="E11" s="509"/>
      <c r="F11" s="510"/>
      <c r="G11" s="509"/>
      <c r="H11" s="509"/>
      <c r="I11" s="509"/>
      <c r="J11" s="509"/>
      <c r="K11" s="509"/>
      <c r="L11" s="509"/>
      <c r="M11" s="509"/>
      <c r="N11" s="511"/>
      <c r="O11" s="511"/>
      <c r="P11" s="406">
        <f t="shared" si="0"/>
        <v>0</v>
      </c>
      <c r="U11" s="13"/>
    </row>
    <row r="12" spans="1:21" ht="15.75">
      <c r="A12" s="387"/>
      <c r="B12" s="507"/>
      <c r="C12" s="507"/>
      <c r="D12" s="508"/>
      <c r="E12" s="509"/>
      <c r="F12" s="510"/>
      <c r="G12" s="509"/>
      <c r="H12" s="509"/>
      <c r="I12" s="509"/>
      <c r="J12" s="509"/>
      <c r="K12" s="509"/>
      <c r="L12" s="509"/>
      <c r="M12" s="509"/>
      <c r="N12" s="511"/>
      <c r="O12" s="511"/>
      <c r="P12" s="406">
        <f t="shared" si="0"/>
        <v>0</v>
      </c>
      <c r="U12" s="13"/>
    </row>
    <row r="13" spans="1:21" ht="15.75">
      <c r="A13" s="387"/>
      <c r="B13" s="507"/>
      <c r="C13" s="507"/>
      <c r="D13" s="508"/>
      <c r="E13" s="509"/>
      <c r="F13" s="510"/>
      <c r="G13" s="509"/>
      <c r="H13" s="509"/>
      <c r="I13" s="509"/>
      <c r="J13" s="509"/>
      <c r="K13" s="509"/>
      <c r="L13" s="509"/>
      <c r="M13" s="509"/>
      <c r="N13" s="511"/>
      <c r="O13" s="511"/>
      <c r="P13" s="406">
        <f t="shared" si="0"/>
        <v>0</v>
      </c>
      <c r="U13" s="13"/>
    </row>
    <row r="14" spans="1:21" ht="15.75">
      <c r="A14" s="369"/>
      <c r="B14" s="173"/>
      <c r="C14" s="512"/>
      <c r="D14" s="513"/>
      <c r="E14" s="514"/>
      <c r="F14" s="515"/>
      <c r="G14" s="514"/>
      <c r="H14" s="515"/>
      <c r="I14" s="514"/>
      <c r="J14" s="515"/>
      <c r="K14" s="514"/>
      <c r="L14" s="515"/>
      <c r="M14" s="514"/>
      <c r="N14" s="516"/>
      <c r="O14" s="516"/>
      <c r="P14" s="349"/>
      <c r="U14" s="13"/>
    </row>
    <row r="15" spans="1:20" s="402" customFormat="1" ht="15.75">
      <c r="A15" s="399"/>
      <c r="B15" s="611" t="s">
        <v>239</v>
      </c>
      <c r="C15" s="612"/>
      <c r="D15" s="612"/>
      <c r="E15" s="612"/>
      <c r="F15" s="612"/>
      <c r="G15" s="612"/>
      <c r="H15" s="612"/>
      <c r="I15" s="612"/>
      <c r="J15" s="612"/>
      <c r="K15" s="612"/>
      <c r="L15" s="612"/>
      <c r="M15" s="612"/>
      <c r="N15" s="612"/>
      <c r="O15" s="613"/>
      <c r="P15" s="404">
        <f>SUM(P16:P19)</f>
        <v>0</v>
      </c>
      <c r="Q15" s="403"/>
      <c r="R15" s="403"/>
      <c r="S15" s="403"/>
      <c r="T15" s="403"/>
    </row>
    <row r="16" spans="1:21" ht="15.75">
      <c r="A16" s="405"/>
      <c r="B16" s="498" t="s">
        <v>240</v>
      </c>
      <c r="C16" s="498"/>
      <c r="D16" s="517"/>
      <c r="E16" s="518"/>
      <c r="F16" s="519"/>
      <c r="G16" s="518"/>
      <c r="H16" s="518"/>
      <c r="I16" s="518"/>
      <c r="J16" s="518"/>
      <c r="K16" s="518"/>
      <c r="L16" s="518"/>
      <c r="M16" s="518"/>
      <c r="N16" s="520"/>
      <c r="O16" s="520"/>
      <c r="P16" s="398">
        <f>E16+G16+I16+K16+M16+O16</f>
        <v>0</v>
      </c>
      <c r="U16" s="13"/>
    </row>
    <row r="17" spans="1:21" ht="15.75">
      <c r="A17" s="387"/>
      <c r="B17" s="507"/>
      <c r="C17" s="507"/>
      <c r="D17" s="508"/>
      <c r="E17" s="509"/>
      <c r="F17" s="521"/>
      <c r="G17" s="509"/>
      <c r="H17" s="509"/>
      <c r="I17" s="509"/>
      <c r="J17" s="509"/>
      <c r="K17" s="509"/>
      <c r="L17" s="509"/>
      <c r="M17" s="509"/>
      <c r="N17" s="511"/>
      <c r="O17" s="511"/>
      <c r="P17" s="398">
        <f aca="true" t="shared" si="1" ref="P17:P23">E17+G17+I17+K17+M17+O17</f>
        <v>0</v>
      </c>
      <c r="U17" s="13"/>
    </row>
    <row r="18" spans="1:21" ht="15.75">
      <c r="A18" s="387"/>
      <c r="B18" s="507"/>
      <c r="C18" s="507"/>
      <c r="D18" s="508"/>
      <c r="E18" s="509"/>
      <c r="F18" s="510"/>
      <c r="G18" s="509"/>
      <c r="H18" s="509"/>
      <c r="I18" s="509"/>
      <c r="J18" s="509"/>
      <c r="K18" s="509"/>
      <c r="L18" s="509"/>
      <c r="M18" s="509"/>
      <c r="N18" s="511"/>
      <c r="O18" s="511"/>
      <c r="P18" s="398">
        <f t="shared" si="1"/>
        <v>0</v>
      </c>
      <c r="U18" s="13"/>
    </row>
    <row r="19" spans="1:21" ht="15.75">
      <c r="A19" s="387"/>
      <c r="B19" s="507"/>
      <c r="C19" s="507"/>
      <c r="D19" s="508"/>
      <c r="E19" s="509"/>
      <c r="F19" s="510"/>
      <c r="G19" s="509"/>
      <c r="H19" s="509"/>
      <c r="I19" s="509"/>
      <c r="J19" s="509"/>
      <c r="K19" s="509"/>
      <c r="L19" s="509"/>
      <c r="M19" s="509"/>
      <c r="N19" s="511"/>
      <c r="O19" s="511"/>
      <c r="P19" s="398">
        <f t="shared" si="1"/>
        <v>0</v>
      </c>
      <c r="U19" s="13"/>
    </row>
    <row r="20" spans="1:21" ht="15.75">
      <c r="A20" s="387"/>
      <c r="B20" s="507"/>
      <c r="C20" s="507"/>
      <c r="D20" s="508"/>
      <c r="E20" s="509"/>
      <c r="F20" s="510"/>
      <c r="G20" s="509"/>
      <c r="H20" s="509"/>
      <c r="I20" s="509"/>
      <c r="J20" s="509"/>
      <c r="K20" s="509"/>
      <c r="L20" s="509"/>
      <c r="M20" s="509"/>
      <c r="N20" s="511"/>
      <c r="O20" s="511"/>
      <c r="P20" s="406">
        <f t="shared" si="1"/>
        <v>0</v>
      </c>
      <c r="U20" s="13"/>
    </row>
    <row r="21" spans="1:21" ht="15.75">
      <c r="A21" s="387"/>
      <c r="B21" s="507"/>
      <c r="C21" s="507"/>
      <c r="D21" s="508"/>
      <c r="E21" s="509"/>
      <c r="F21" s="510"/>
      <c r="G21" s="509"/>
      <c r="H21" s="509"/>
      <c r="I21" s="509"/>
      <c r="J21" s="509"/>
      <c r="K21" s="509"/>
      <c r="L21" s="509"/>
      <c r="M21" s="509"/>
      <c r="N21" s="511"/>
      <c r="O21" s="511"/>
      <c r="P21" s="406">
        <f t="shared" si="1"/>
        <v>0</v>
      </c>
      <c r="U21" s="13"/>
    </row>
    <row r="22" spans="1:21" ht="15.75">
      <c r="A22" s="387"/>
      <c r="B22" s="507"/>
      <c r="C22" s="507"/>
      <c r="D22" s="508"/>
      <c r="E22" s="509"/>
      <c r="F22" s="510"/>
      <c r="G22" s="509"/>
      <c r="H22" s="509"/>
      <c r="I22" s="509"/>
      <c r="J22" s="509"/>
      <c r="K22" s="509"/>
      <c r="L22" s="509"/>
      <c r="M22" s="509"/>
      <c r="N22" s="511"/>
      <c r="O22" s="511"/>
      <c r="P22" s="406">
        <f>E22+G22+I22+K22+M22+O22</f>
        <v>0</v>
      </c>
      <c r="U22" s="13"/>
    </row>
    <row r="23" spans="1:21" ht="15.75">
      <c r="A23" s="387"/>
      <c r="B23" s="507"/>
      <c r="C23" s="507"/>
      <c r="D23" s="508"/>
      <c r="E23" s="509"/>
      <c r="F23" s="510"/>
      <c r="G23" s="509"/>
      <c r="H23" s="509"/>
      <c r="I23" s="509"/>
      <c r="J23" s="509"/>
      <c r="K23" s="509"/>
      <c r="L23" s="509"/>
      <c r="M23" s="509"/>
      <c r="N23" s="511"/>
      <c r="O23" s="511"/>
      <c r="P23" s="406">
        <f t="shared" si="1"/>
        <v>0</v>
      </c>
      <c r="U23" s="13"/>
    </row>
    <row r="24" spans="1:21" ht="15.75">
      <c r="A24" s="369"/>
      <c r="C24" s="353"/>
      <c r="E24" s="12"/>
      <c r="G24" s="12"/>
      <c r="I24" s="12"/>
      <c r="K24" s="12"/>
      <c r="M24" s="12"/>
      <c r="N24" s="349"/>
      <c r="O24" s="349"/>
      <c r="P24" s="349"/>
      <c r="U24" s="13"/>
    </row>
    <row r="25" spans="1:20" s="402" customFormat="1" ht="15.75">
      <c r="A25" s="390"/>
      <c r="B25" s="611" t="s">
        <v>239</v>
      </c>
      <c r="C25" s="612"/>
      <c r="D25" s="612"/>
      <c r="E25" s="612"/>
      <c r="F25" s="612"/>
      <c r="G25" s="612"/>
      <c r="H25" s="612"/>
      <c r="I25" s="612"/>
      <c r="J25" s="612"/>
      <c r="K25" s="612"/>
      <c r="L25" s="612"/>
      <c r="M25" s="612"/>
      <c r="N25" s="612"/>
      <c r="O25" s="613"/>
      <c r="P25" s="401">
        <f>SUM(P26:P29)</f>
        <v>0</v>
      </c>
      <c r="Q25" s="403"/>
      <c r="R25" s="403"/>
      <c r="S25" s="403"/>
      <c r="T25" s="403"/>
    </row>
    <row r="26" spans="1:21" ht="16.5" customHeight="1" hidden="1" thickBot="1">
      <c r="A26" s="387"/>
      <c r="B26" s="498" t="s">
        <v>240</v>
      </c>
      <c r="C26" s="377"/>
      <c r="D26" s="378"/>
      <c r="E26" s="374"/>
      <c r="F26" s="510"/>
      <c r="G26" s="509"/>
      <c r="H26" s="509"/>
      <c r="I26" s="509"/>
      <c r="J26" s="509"/>
      <c r="K26" s="509"/>
      <c r="L26" s="509"/>
      <c r="M26" s="509"/>
      <c r="N26" s="528"/>
      <c r="O26" s="511"/>
      <c r="P26" s="383">
        <f>E26+G26+I26+K26+M26+O26</f>
        <v>0</v>
      </c>
      <c r="U26" s="13"/>
    </row>
    <row r="27" spans="1:21" ht="15.75">
      <c r="A27" s="387"/>
      <c r="B27" s="377"/>
      <c r="C27" s="377"/>
      <c r="D27" s="378"/>
      <c r="E27" s="374"/>
      <c r="F27" s="510"/>
      <c r="G27" s="509"/>
      <c r="H27" s="509"/>
      <c r="I27" s="509"/>
      <c r="J27" s="509"/>
      <c r="K27" s="509"/>
      <c r="L27" s="509"/>
      <c r="M27" s="509"/>
      <c r="N27" s="511"/>
      <c r="O27" s="511"/>
      <c r="P27" s="383">
        <f aca="true" t="shared" si="2" ref="P27:P33">E27+G27+I27+K27+M27+O27</f>
        <v>0</v>
      </c>
      <c r="U27" s="13"/>
    </row>
    <row r="28" spans="1:21" ht="15.75">
      <c r="A28" s="387"/>
      <c r="B28" s="377"/>
      <c r="C28" s="377"/>
      <c r="D28" s="378"/>
      <c r="E28" s="374"/>
      <c r="F28" s="510"/>
      <c r="G28" s="509"/>
      <c r="H28" s="509"/>
      <c r="I28" s="509"/>
      <c r="J28" s="509"/>
      <c r="K28" s="509"/>
      <c r="L28" s="509"/>
      <c r="M28" s="509"/>
      <c r="N28" s="511"/>
      <c r="O28" s="511"/>
      <c r="P28" s="383">
        <f t="shared" si="2"/>
        <v>0</v>
      </c>
      <c r="U28" s="13"/>
    </row>
    <row r="29" spans="1:21" ht="15.75">
      <c r="A29" s="522"/>
      <c r="B29" s="523"/>
      <c r="C29" s="523"/>
      <c r="D29" s="524"/>
      <c r="E29" s="525"/>
      <c r="F29" s="529"/>
      <c r="G29" s="530"/>
      <c r="H29" s="530"/>
      <c r="I29" s="530"/>
      <c r="J29" s="530"/>
      <c r="K29" s="530"/>
      <c r="L29" s="530"/>
      <c r="M29" s="530"/>
      <c r="N29" s="531"/>
      <c r="O29" s="531"/>
      <c r="P29" s="526">
        <f t="shared" si="2"/>
        <v>0</v>
      </c>
      <c r="U29" s="13"/>
    </row>
    <row r="30" spans="1:21" ht="15.75">
      <c r="A30" s="387"/>
      <c r="B30" s="377"/>
      <c r="C30" s="377"/>
      <c r="D30" s="378"/>
      <c r="E30" s="374"/>
      <c r="F30" s="510"/>
      <c r="G30" s="509"/>
      <c r="H30" s="509"/>
      <c r="I30" s="509"/>
      <c r="J30" s="509"/>
      <c r="K30" s="509"/>
      <c r="L30" s="509"/>
      <c r="M30" s="509"/>
      <c r="N30" s="511"/>
      <c r="O30" s="511"/>
      <c r="P30" s="527">
        <f t="shared" si="2"/>
        <v>0</v>
      </c>
      <c r="U30" s="13"/>
    </row>
    <row r="31" spans="1:21" ht="15.75">
      <c r="A31" s="387"/>
      <c r="B31" s="377"/>
      <c r="C31" s="377"/>
      <c r="D31" s="378"/>
      <c r="E31" s="374"/>
      <c r="F31" s="510"/>
      <c r="G31" s="509"/>
      <c r="H31" s="509"/>
      <c r="I31" s="509"/>
      <c r="J31" s="509"/>
      <c r="K31" s="509"/>
      <c r="L31" s="509"/>
      <c r="M31" s="509"/>
      <c r="N31" s="511"/>
      <c r="O31" s="511"/>
      <c r="P31" s="527">
        <f t="shared" si="2"/>
        <v>0</v>
      </c>
      <c r="U31" s="13"/>
    </row>
    <row r="32" spans="1:21" ht="15.75">
      <c r="A32" s="387"/>
      <c r="B32" s="377"/>
      <c r="C32" s="377"/>
      <c r="D32" s="378"/>
      <c r="E32" s="374"/>
      <c r="F32" s="510"/>
      <c r="G32" s="509"/>
      <c r="H32" s="509"/>
      <c r="I32" s="509"/>
      <c r="J32" s="509"/>
      <c r="K32" s="509"/>
      <c r="L32" s="509"/>
      <c r="M32" s="509"/>
      <c r="N32" s="511"/>
      <c r="O32" s="511"/>
      <c r="P32" s="527">
        <f t="shared" si="2"/>
        <v>0</v>
      </c>
      <c r="U32" s="13"/>
    </row>
    <row r="33" spans="1:21" ht="15.75">
      <c r="A33" s="387"/>
      <c r="B33" s="377"/>
      <c r="C33" s="377"/>
      <c r="D33" s="378"/>
      <c r="E33" s="374"/>
      <c r="F33" s="510"/>
      <c r="G33" s="509"/>
      <c r="H33" s="509"/>
      <c r="I33" s="509"/>
      <c r="J33" s="509"/>
      <c r="K33" s="509"/>
      <c r="L33" s="509"/>
      <c r="M33" s="509"/>
      <c r="N33" s="511"/>
      <c r="O33" s="511"/>
      <c r="P33" s="397">
        <f t="shared" si="2"/>
        <v>0</v>
      </c>
      <c r="U33" s="13"/>
    </row>
    <row r="34" spans="1:21" ht="15.75">
      <c r="A34" s="369"/>
      <c r="C34" s="353"/>
      <c r="E34" s="12"/>
      <c r="G34" s="12"/>
      <c r="I34" s="12"/>
      <c r="K34" s="12"/>
      <c r="M34" s="12"/>
      <c r="N34" s="349"/>
      <c r="O34" s="349"/>
      <c r="P34" s="349"/>
      <c r="U34" s="13"/>
    </row>
    <row r="35" spans="1:21" ht="15.75">
      <c r="A35" s="369"/>
      <c r="C35" s="353"/>
      <c r="E35" s="12"/>
      <c r="G35" s="12"/>
      <c r="I35" s="12"/>
      <c r="K35" s="12"/>
      <c r="M35" s="12"/>
      <c r="N35" s="349"/>
      <c r="O35" s="349"/>
      <c r="P35" s="349"/>
      <c r="U35" s="13"/>
    </row>
    <row r="36" spans="1:255" s="402" customFormat="1" ht="15.75">
      <c r="A36" s="391"/>
      <c r="B36" s="611" t="s">
        <v>239</v>
      </c>
      <c r="C36" s="612"/>
      <c r="D36" s="612"/>
      <c r="E36" s="612"/>
      <c r="F36" s="612"/>
      <c r="G36" s="612"/>
      <c r="H36" s="612"/>
      <c r="I36" s="612"/>
      <c r="J36" s="612"/>
      <c r="K36" s="612"/>
      <c r="L36" s="612"/>
      <c r="M36" s="612"/>
      <c r="N36" s="612"/>
      <c r="O36" s="613"/>
      <c r="P36" s="401">
        <f>SUM(P37:P40)</f>
        <v>0</v>
      </c>
      <c r="Q36" s="346"/>
      <c r="R36" s="346"/>
      <c r="S36" s="346"/>
      <c r="T36" s="370"/>
      <c r="U36" s="371"/>
      <c r="V36" s="371"/>
      <c r="W36" s="371"/>
      <c r="X36" s="371"/>
      <c r="Y36" s="371"/>
      <c r="Z36" s="371"/>
      <c r="AA36" s="371"/>
      <c r="AB36" s="371"/>
      <c r="AC36" s="371"/>
      <c r="AD36" s="372"/>
      <c r="AE36" s="372"/>
      <c r="AF36" s="372"/>
      <c r="AG36" s="346"/>
      <c r="AH36" s="346"/>
      <c r="AI36" s="346"/>
      <c r="AJ36" s="370"/>
      <c r="AK36" s="371"/>
      <c r="AL36" s="371"/>
      <c r="AM36" s="371"/>
      <c r="AN36" s="371"/>
      <c r="AO36" s="371"/>
      <c r="AP36" s="371"/>
      <c r="AQ36" s="371"/>
      <c r="AR36" s="371"/>
      <c r="AS36" s="371"/>
      <c r="AT36" s="372"/>
      <c r="AU36" s="372"/>
      <c r="AV36" s="372"/>
      <c r="AW36" s="346"/>
      <c r="AX36" s="346"/>
      <c r="AY36" s="346"/>
      <c r="AZ36" s="370"/>
      <c r="BA36" s="371"/>
      <c r="BB36" s="371"/>
      <c r="BC36" s="371"/>
      <c r="BD36" s="371"/>
      <c r="BE36" s="371"/>
      <c r="BF36" s="371"/>
      <c r="BG36" s="371"/>
      <c r="BH36" s="371"/>
      <c r="BI36" s="371"/>
      <c r="BJ36" s="372"/>
      <c r="BK36" s="372"/>
      <c r="BL36" s="372"/>
      <c r="BM36" s="346"/>
      <c r="BN36" s="346"/>
      <c r="BO36" s="346"/>
      <c r="BP36" s="370"/>
      <c r="BQ36" s="371"/>
      <c r="BR36" s="371"/>
      <c r="BS36" s="371"/>
      <c r="BT36" s="371"/>
      <c r="BU36" s="371"/>
      <c r="BV36" s="371"/>
      <c r="BW36" s="371"/>
      <c r="BX36" s="371"/>
      <c r="BY36" s="371"/>
      <c r="BZ36" s="372"/>
      <c r="CA36" s="372"/>
      <c r="CB36" s="372"/>
      <c r="CC36" s="346"/>
      <c r="CD36" s="346"/>
      <c r="CE36" s="346"/>
      <c r="CF36" s="370"/>
      <c r="CG36" s="371"/>
      <c r="CH36" s="371"/>
      <c r="CI36" s="371"/>
      <c r="CJ36" s="371"/>
      <c r="CK36" s="371"/>
      <c r="CL36" s="371"/>
      <c r="CM36" s="371"/>
      <c r="CN36" s="371"/>
      <c r="CO36" s="371"/>
      <c r="CP36" s="372"/>
      <c r="CQ36" s="372"/>
      <c r="CR36" s="372"/>
      <c r="CS36" s="346"/>
      <c r="CT36" s="346"/>
      <c r="CU36" s="346"/>
      <c r="CV36" s="370"/>
      <c r="CW36" s="371"/>
      <c r="CX36" s="371"/>
      <c r="CY36" s="371"/>
      <c r="CZ36" s="371"/>
      <c r="DA36" s="371"/>
      <c r="DB36" s="371"/>
      <c r="DC36" s="371"/>
      <c r="DD36" s="371"/>
      <c r="DE36" s="371"/>
      <c r="DF36" s="372"/>
      <c r="DG36" s="372"/>
      <c r="DH36" s="372"/>
      <c r="DI36" s="346"/>
      <c r="DJ36" s="346"/>
      <c r="DK36" s="346"/>
      <c r="DL36" s="370"/>
      <c r="DM36" s="371"/>
      <c r="DN36" s="371"/>
      <c r="DO36" s="371"/>
      <c r="DP36" s="371"/>
      <c r="DQ36" s="371"/>
      <c r="DR36" s="371"/>
      <c r="DS36" s="371"/>
      <c r="DT36" s="371"/>
      <c r="DU36" s="371"/>
      <c r="DV36" s="372"/>
      <c r="DW36" s="372"/>
      <c r="DX36" s="372"/>
      <c r="DY36" s="346"/>
      <c r="DZ36" s="346"/>
      <c r="EA36" s="346"/>
      <c r="EB36" s="370"/>
      <c r="EC36" s="371"/>
      <c r="ED36" s="371"/>
      <c r="EE36" s="371"/>
      <c r="EF36" s="371"/>
      <c r="EG36" s="371"/>
      <c r="EH36" s="371"/>
      <c r="EI36" s="371"/>
      <c r="EJ36" s="371"/>
      <c r="EK36" s="371"/>
      <c r="EL36" s="372"/>
      <c r="EM36" s="372"/>
      <c r="EN36" s="372"/>
      <c r="EO36" s="346"/>
      <c r="EP36" s="346"/>
      <c r="EQ36" s="346"/>
      <c r="ER36" s="370"/>
      <c r="ES36" s="371"/>
      <c r="ET36" s="371"/>
      <c r="EU36" s="371"/>
      <c r="EV36" s="371"/>
      <c r="EW36" s="371"/>
      <c r="EX36" s="371"/>
      <c r="EY36" s="371"/>
      <c r="EZ36" s="371"/>
      <c r="FA36" s="371"/>
      <c r="FB36" s="372"/>
      <c r="FC36" s="372"/>
      <c r="FD36" s="372"/>
      <c r="FE36" s="346"/>
      <c r="FF36" s="346"/>
      <c r="FG36" s="346"/>
      <c r="FH36" s="370"/>
      <c r="FI36" s="371"/>
      <c r="FJ36" s="371"/>
      <c r="FK36" s="371"/>
      <c r="FL36" s="371"/>
      <c r="FM36" s="371"/>
      <c r="FN36" s="371"/>
      <c r="FO36" s="371"/>
      <c r="FP36" s="371"/>
      <c r="FQ36" s="371"/>
      <c r="FR36" s="372"/>
      <c r="FS36" s="372"/>
      <c r="FT36" s="372"/>
      <c r="FU36" s="346"/>
      <c r="FV36" s="346"/>
      <c r="FW36" s="346"/>
      <c r="FX36" s="370"/>
      <c r="FY36" s="371"/>
      <c r="FZ36" s="371"/>
      <c r="GA36" s="371"/>
      <c r="GB36" s="371"/>
      <c r="GC36" s="371"/>
      <c r="GD36" s="371"/>
      <c r="GE36" s="371"/>
      <c r="GF36" s="371"/>
      <c r="GG36" s="371"/>
      <c r="GH36" s="372"/>
      <c r="GI36" s="372"/>
      <c r="GJ36" s="372"/>
      <c r="GK36" s="346"/>
      <c r="GL36" s="346"/>
      <c r="GM36" s="346"/>
      <c r="GN36" s="370"/>
      <c r="GO36" s="371"/>
      <c r="GP36" s="371"/>
      <c r="GQ36" s="371"/>
      <c r="GR36" s="371"/>
      <c r="GS36" s="371"/>
      <c r="GT36" s="371"/>
      <c r="GU36" s="371"/>
      <c r="GV36" s="371"/>
      <c r="GW36" s="371"/>
      <c r="GX36" s="372"/>
      <c r="GY36" s="372"/>
      <c r="GZ36" s="372"/>
      <c r="HA36" s="346"/>
      <c r="HB36" s="346"/>
      <c r="HC36" s="346"/>
      <c r="HD36" s="370"/>
      <c r="HE36" s="371"/>
      <c r="HF36" s="371"/>
      <c r="HG36" s="371"/>
      <c r="HH36" s="371"/>
      <c r="HI36" s="371"/>
      <c r="HJ36" s="371"/>
      <c r="HK36" s="371"/>
      <c r="HL36" s="371"/>
      <c r="HM36" s="371"/>
      <c r="HN36" s="372"/>
      <c r="HO36" s="372"/>
      <c r="HP36" s="372"/>
      <c r="HQ36" s="346"/>
      <c r="HR36" s="346"/>
      <c r="HS36" s="346"/>
      <c r="HT36" s="370"/>
      <c r="HU36" s="371"/>
      <c r="HV36" s="371"/>
      <c r="HW36" s="371"/>
      <c r="HX36" s="371"/>
      <c r="HY36" s="371"/>
      <c r="HZ36" s="371"/>
      <c r="IA36" s="371"/>
      <c r="IB36" s="371"/>
      <c r="IC36" s="371"/>
      <c r="ID36" s="372"/>
      <c r="IE36" s="372"/>
      <c r="IF36" s="372"/>
      <c r="IG36" s="346"/>
      <c r="IH36" s="346"/>
      <c r="II36" s="346"/>
      <c r="IJ36" s="370"/>
      <c r="IK36" s="371"/>
      <c r="IL36" s="371"/>
      <c r="IM36" s="371"/>
      <c r="IN36" s="371"/>
      <c r="IO36" s="371"/>
      <c r="IP36" s="371"/>
      <c r="IQ36" s="371"/>
      <c r="IR36" s="371"/>
      <c r="IS36" s="371"/>
      <c r="IT36" s="372"/>
      <c r="IU36" s="372"/>
    </row>
    <row r="37" spans="1:21" ht="15.75">
      <c r="A37" s="387"/>
      <c r="B37" s="498" t="s">
        <v>240</v>
      </c>
      <c r="C37" s="507"/>
      <c r="D37" s="508"/>
      <c r="E37" s="509"/>
      <c r="F37" s="510"/>
      <c r="G37" s="509"/>
      <c r="H37" s="509"/>
      <c r="I37" s="509"/>
      <c r="J37" s="509"/>
      <c r="K37" s="509"/>
      <c r="L37" s="509"/>
      <c r="M37" s="509"/>
      <c r="N37" s="511"/>
      <c r="O37" s="511"/>
      <c r="P37" s="383">
        <f>E37+G37+I37+K37+M37+O37</f>
        <v>0</v>
      </c>
      <c r="U37" s="13"/>
    </row>
    <row r="38" spans="1:21" ht="15.75">
      <c r="A38" s="387"/>
      <c r="B38" s="377"/>
      <c r="C38" s="507"/>
      <c r="D38" s="508"/>
      <c r="E38" s="509"/>
      <c r="F38" s="510"/>
      <c r="G38" s="509"/>
      <c r="H38" s="509"/>
      <c r="I38" s="509"/>
      <c r="J38" s="509"/>
      <c r="K38" s="509"/>
      <c r="L38" s="509"/>
      <c r="M38" s="509"/>
      <c r="N38" s="511"/>
      <c r="O38" s="511"/>
      <c r="P38" s="383">
        <f aca="true" t="shared" si="3" ref="P38:P44">E38+G38+I38+K38+M38+O38</f>
        <v>0</v>
      </c>
      <c r="U38" s="13"/>
    </row>
    <row r="39" spans="1:21" ht="15.75">
      <c r="A39" s="387"/>
      <c r="B39" s="377"/>
      <c r="C39" s="507"/>
      <c r="D39" s="508"/>
      <c r="E39" s="509"/>
      <c r="F39" s="510"/>
      <c r="G39" s="509"/>
      <c r="H39" s="509"/>
      <c r="I39" s="509"/>
      <c r="J39" s="509"/>
      <c r="K39" s="509"/>
      <c r="L39" s="509"/>
      <c r="M39" s="509"/>
      <c r="N39" s="511"/>
      <c r="O39" s="511"/>
      <c r="P39" s="383">
        <f t="shared" si="3"/>
        <v>0</v>
      </c>
      <c r="U39" s="13"/>
    </row>
    <row r="40" spans="1:21" ht="15.75">
      <c r="A40" s="387"/>
      <c r="B40" s="377"/>
      <c r="C40" s="507"/>
      <c r="D40" s="508"/>
      <c r="E40" s="509"/>
      <c r="F40" s="510"/>
      <c r="G40" s="509"/>
      <c r="H40" s="509"/>
      <c r="I40" s="509"/>
      <c r="J40" s="509"/>
      <c r="K40" s="509"/>
      <c r="L40" s="509"/>
      <c r="M40" s="509"/>
      <c r="N40" s="511"/>
      <c r="O40" s="511"/>
      <c r="P40" s="383">
        <f t="shared" si="3"/>
        <v>0</v>
      </c>
      <c r="U40" s="13"/>
    </row>
    <row r="41" spans="1:21" ht="15.75">
      <c r="A41" s="387"/>
      <c r="B41" s="377"/>
      <c r="C41" s="507"/>
      <c r="D41" s="508"/>
      <c r="E41" s="509"/>
      <c r="F41" s="510"/>
      <c r="G41" s="509"/>
      <c r="H41" s="509"/>
      <c r="I41" s="509"/>
      <c r="J41" s="509"/>
      <c r="K41" s="509"/>
      <c r="L41" s="509"/>
      <c r="M41" s="509"/>
      <c r="N41" s="511"/>
      <c r="O41" s="511"/>
      <c r="P41" s="397">
        <f t="shared" si="3"/>
        <v>0</v>
      </c>
      <c r="U41" s="13"/>
    </row>
    <row r="42" spans="1:21" ht="15.75">
      <c r="A42" s="387"/>
      <c r="B42" s="377"/>
      <c r="C42" s="507"/>
      <c r="D42" s="508"/>
      <c r="E42" s="509"/>
      <c r="F42" s="510"/>
      <c r="G42" s="509"/>
      <c r="H42" s="509"/>
      <c r="I42" s="509"/>
      <c r="J42" s="509"/>
      <c r="K42" s="509"/>
      <c r="L42" s="509"/>
      <c r="M42" s="509"/>
      <c r="N42" s="511"/>
      <c r="O42" s="511"/>
      <c r="P42" s="397">
        <f t="shared" si="3"/>
        <v>0</v>
      </c>
      <c r="U42" s="13"/>
    </row>
    <row r="43" spans="1:21" ht="15.75">
      <c r="A43" s="387"/>
      <c r="B43" s="377"/>
      <c r="C43" s="507"/>
      <c r="D43" s="508"/>
      <c r="E43" s="509"/>
      <c r="F43" s="510"/>
      <c r="G43" s="509"/>
      <c r="H43" s="509"/>
      <c r="I43" s="509"/>
      <c r="J43" s="509"/>
      <c r="K43" s="509"/>
      <c r="L43" s="509"/>
      <c r="M43" s="509"/>
      <c r="N43" s="511"/>
      <c r="O43" s="511"/>
      <c r="P43" s="397">
        <f t="shared" si="3"/>
        <v>0</v>
      </c>
      <c r="U43" s="13"/>
    </row>
    <row r="44" spans="1:21" ht="15.75">
      <c r="A44" s="387"/>
      <c r="B44" s="377"/>
      <c r="C44" s="507"/>
      <c r="D44" s="508"/>
      <c r="E44" s="509"/>
      <c r="F44" s="510"/>
      <c r="G44" s="509"/>
      <c r="H44" s="509"/>
      <c r="I44" s="509"/>
      <c r="J44" s="509"/>
      <c r="K44" s="509"/>
      <c r="L44" s="509"/>
      <c r="M44" s="509"/>
      <c r="N44" s="511"/>
      <c r="O44" s="511"/>
      <c r="P44" s="397">
        <f t="shared" si="3"/>
        <v>0</v>
      </c>
      <c r="U44" s="13"/>
    </row>
    <row r="45" spans="1:255" ht="15.75">
      <c r="A45" s="346"/>
      <c r="C45" s="346"/>
      <c r="E45" s="348"/>
      <c r="G45" s="348"/>
      <c r="I45" s="348"/>
      <c r="K45" s="348"/>
      <c r="M45" s="348"/>
      <c r="N45" s="349"/>
      <c r="O45" s="349"/>
      <c r="P45" s="349"/>
      <c r="Q45" s="346"/>
      <c r="R45" s="170"/>
      <c r="S45" s="346"/>
      <c r="T45" s="347"/>
      <c r="U45" s="348"/>
      <c r="V45" s="348"/>
      <c r="W45" s="348"/>
      <c r="X45" s="348"/>
      <c r="Y45" s="348"/>
      <c r="Z45" s="348"/>
      <c r="AA45" s="348"/>
      <c r="AB45" s="348"/>
      <c r="AC45" s="348"/>
      <c r="AD45" s="349"/>
      <c r="AE45" s="349"/>
      <c r="AF45" s="349"/>
      <c r="AG45" s="346"/>
      <c r="AH45" s="170"/>
      <c r="AI45" s="346"/>
      <c r="AJ45" s="347"/>
      <c r="AK45" s="348"/>
      <c r="AL45" s="348"/>
      <c r="AM45" s="348"/>
      <c r="AN45" s="348"/>
      <c r="AO45" s="348"/>
      <c r="AP45" s="348"/>
      <c r="AQ45" s="348"/>
      <c r="AR45" s="348"/>
      <c r="AS45" s="348"/>
      <c r="AT45" s="349"/>
      <c r="AU45" s="349"/>
      <c r="AV45" s="349"/>
      <c r="AW45" s="346"/>
      <c r="AX45" s="170"/>
      <c r="AY45" s="346"/>
      <c r="AZ45" s="347"/>
      <c r="BA45" s="348"/>
      <c r="BB45" s="348"/>
      <c r="BC45" s="348"/>
      <c r="BD45" s="348"/>
      <c r="BE45" s="348"/>
      <c r="BF45" s="348"/>
      <c r="BG45" s="348"/>
      <c r="BH45" s="348"/>
      <c r="BI45" s="348"/>
      <c r="BJ45" s="349"/>
      <c r="BK45" s="349"/>
      <c r="BL45" s="349"/>
      <c r="BM45" s="346"/>
      <c r="BN45" s="170"/>
      <c r="BO45" s="346"/>
      <c r="BP45" s="347"/>
      <c r="BQ45" s="348"/>
      <c r="BR45" s="348"/>
      <c r="BS45" s="348"/>
      <c r="BT45" s="348"/>
      <c r="BU45" s="348"/>
      <c r="BV45" s="348"/>
      <c r="BW45" s="348"/>
      <c r="BX45" s="348"/>
      <c r="BY45" s="348"/>
      <c r="BZ45" s="349"/>
      <c r="CA45" s="349"/>
      <c r="CB45" s="349"/>
      <c r="CC45" s="346"/>
      <c r="CD45" s="170"/>
      <c r="CE45" s="346"/>
      <c r="CF45" s="347"/>
      <c r="CG45" s="348"/>
      <c r="CH45" s="348"/>
      <c r="CI45" s="348"/>
      <c r="CJ45" s="348"/>
      <c r="CK45" s="348"/>
      <c r="CL45" s="348"/>
      <c r="CM45" s="348"/>
      <c r="CN45" s="348"/>
      <c r="CO45" s="348"/>
      <c r="CP45" s="349"/>
      <c r="CQ45" s="349"/>
      <c r="CR45" s="349"/>
      <c r="CS45" s="346"/>
      <c r="CT45" s="170"/>
      <c r="CU45" s="346"/>
      <c r="CV45" s="347"/>
      <c r="CW45" s="348"/>
      <c r="CX45" s="348"/>
      <c r="CY45" s="348"/>
      <c r="CZ45" s="348"/>
      <c r="DA45" s="348"/>
      <c r="DB45" s="348"/>
      <c r="DC45" s="348"/>
      <c r="DD45" s="348"/>
      <c r="DE45" s="348"/>
      <c r="DF45" s="349"/>
      <c r="DG45" s="349"/>
      <c r="DH45" s="349"/>
      <c r="DI45" s="346"/>
      <c r="DJ45" s="170"/>
      <c r="DK45" s="346"/>
      <c r="DL45" s="347"/>
      <c r="DM45" s="348"/>
      <c r="DN45" s="348"/>
      <c r="DO45" s="348"/>
      <c r="DP45" s="348"/>
      <c r="DQ45" s="348"/>
      <c r="DR45" s="348"/>
      <c r="DS45" s="348"/>
      <c r="DT45" s="348"/>
      <c r="DU45" s="348"/>
      <c r="DV45" s="349"/>
      <c r="DW45" s="349"/>
      <c r="DX45" s="349"/>
      <c r="DY45" s="346"/>
      <c r="DZ45" s="170"/>
      <c r="EA45" s="346"/>
      <c r="EB45" s="347"/>
      <c r="EC45" s="348"/>
      <c r="ED45" s="348"/>
      <c r="EE45" s="348"/>
      <c r="EF45" s="348"/>
      <c r="EG45" s="348"/>
      <c r="EH45" s="348"/>
      <c r="EI45" s="348"/>
      <c r="EJ45" s="348"/>
      <c r="EK45" s="348"/>
      <c r="EL45" s="349"/>
      <c r="EM45" s="349"/>
      <c r="EN45" s="349"/>
      <c r="EO45" s="346"/>
      <c r="EP45" s="170"/>
      <c r="EQ45" s="346"/>
      <c r="ER45" s="347"/>
      <c r="ES45" s="348"/>
      <c r="ET45" s="348"/>
      <c r="EU45" s="348"/>
      <c r="EV45" s="348"/>
      <c r="EW45" s="348"/>
      <c r="EX45" s="348"/>
      <c r="EY45" s="348"/>
      <c r="EZ45" s="348"/>
      <c r="FA45" s="348"/>
      <c r="FB45" s="349"/>
      <c r="FC45" s="349"/>
      <c r="FD45" s="349"/>
      <c r="FE45" s="346"/>
      <c r="FF45" s="170"/>
      <c r="FG45" s="346"/>
      <c r="FH45" s="347"/>
      <c r="FI45" s="348"/>
      <c r="FJ45" s="348"/>
      <c r="FK45" s="348"/>
      <c r="FL45" s="348"/>
      <c r="FM45" s="348"/>
      <c r="FN45" s="348"/>
      <c r="FO45" s="348"/>
      <c r="FP45" s="348"/>
      <c r="FQ45" s="348"/>
      <c r="FR45" s="349"/>
      <c r="FS45" s="349"/>
      <c r="FT45" s="349"/>
      <c r="FU45" s="346"/>
      <c r="FV45" s="170"/>
      <c r="FW45" s="346"/>
      <c r="FX45" s="347"/>
      <c r="FY45" s="348"/>
      <c r="FZ45" s="348"/>
      <c r="GA45" s="348"/>
      <c r="GB45" s="348"/>
      <c r="GC45" s="348"/>
      <c r="GD45" s="348"/>
      <c r="GE45" s="348"/>
      <c r="GF45" s="348"/>
      <c r="GG45" s="348"/>
      <c r="GH45" s="349"/>
      <c r="GI45" s="349"/>
      <c r="GJ45" s="349"/>
      <c r="GK45" s="346"/>
      <c r="GL45" s="170"/>
      <c r="GM45" s="346"/>
      <c r="GN45" s="347"/>
      <c r="GO45" s="348"/>
      <c r="GP45" s="348"/>
      <c r="GQ45" s="348"/>
      <c r="GR45" s="348"/>
      <c r="GS45" s="348"/>
      <c r="GT45" s="348"/>
      <c r="GU45" s="348"/>
      <c r="GV45" s="348"/>
      <c r="GW45" s="348"/>
      <c r="GX45" s="349"/>
      <c r="GY45" s="349"/>
      <c r="GZ45" s="349"/>
      <c r="HA45" s="346"/>
      <c r="HB45" s="170"/>
      <c r="HC45" s="346"/>
      <c r="HD45" s="347"/>
      <c r="HE45" s="348"/>
      <c r="HF45" s="348"/>
      <c r="HG45" s="348"/>
      <c r="HH45" s="348"/>
      <c r="HI45" s="348"/>
      <c r="HJ45" s="348"/>
      <c r="HK45" s="348"/>
      <c r="HL45" s="348"/>
      <c r="HM45" s="348"/>
      <c r="HN45" s="349"/>
      <c r="HO45" s="349"/>
      <c r="HP45" s="349"/>
      <c r="HQ45" s="346"/>
      <c r="HR45" s="170"/>
      <c r="HS45" s="346"/>
      <c r="HT45" s="347"/>
      <c r="HU45" s="348"/>
      <c r="HV45" s="348"/>
      <c r="HW45" s="348"/>
      <c r="HX45" s="348"/>
      <c r="HY45" s="348"/>
      <c r="HZ45" s="348"/>
      <c r="IA45" s="348"/>
      <c r="IB45" s="348"/>
      <c r="IC45" s="348"/>
      <c r="ID45" s="349"/>
      <c r="IE45" s="349"/>
      <c r="IF45" s="349"/>
      <c r="IG45" s="346"/>
      <c r="IH45" s="170"/>
      <c r="II45" s="346"/>
      <c r="IJ45" s="347"/>
      <c r="IK45" s="348"/>
      <c r="IL45" s="348"/>
      <c r="IM45" s="348"/>
      <c r="IN45" s="348"/>
      <c r="IO45" s="348"/>
      <c r="IP45" s="348"/>
      <c r="IQ45" s="348"/>
      <c r="IR45" s="348"/>
      <c r="IS45" s="348"/>
      <c r="IT45" s="349"/>
      <c r="IU45" s="349"/>
    </row>
    <row r="46" spans="1:21" ht="15.75">
      <c r="A46" s="532" t="s">
        <v>263</v>
      </c>
      <c r="C46" s="353"/>
      <c r="E46" s="533"/>
      <c r="G46" s="12"/>
      <c r="I46" s="12"/>
      <c r="K46" s="12"/>
      <c r="M46" s="12"/>
      <c r="N46" s="349"/>
      <c r="O46" s="349"/>
      <c r="P46" s="349"/>
      <c r="U46" s="13"/>
    </row>
    <row r="47" spans="1:21" ht="15.75">
      <c r="A47" s="532" t="s">
        <v>264</v>
      </c>
      <c r="C47" s="353"/>
      <c r="E47" s="12"/>
      <c r="G47" s="12"/>
      <c r="I47" s="12"/>
      <c r="K47" s="12"/>
      <c r="M47" s="12"/>
      <c r="N47" s="349"/>
      <c r="O47" s="349"/>
      <c r="P47" s="349"/>
      <c r="U47" s="13"/>
    </row>
    <row r="48" spans="1:21" ht="15.75">
      <c r="A48" s="532" t="s">
        <v>265</v>
      </c>
      <c r="C48" s="353"/>
      <c r="E48" s="12"/>
      <c r="G48" s="12"/>
      <c r="I48" s="12"/>
      <c r="K48" s="12"/>
      <c r="M48" s="12"/>
      <c r="N48" s="349"/>
      <c r="O48" s="349"/>
      <c r="P48" s="349"/>
      <c r="U48" s="13"/>
    </row>
    <row r="49" spans="1:21" ht="15.75">
      <c r="A49" s="353"/>
      <c r="C49" s="353"/>
      <c r="E49" s="12"/>
      <c r="G49" s="12"/>
      <c r="I49" s="12"/>
      <c r="K49" s="12"/>
      <c r="M49" s="12"/>
      <c r="N49" s="349"/>
      <c r="O49" s="349"/>
      <c r="P49" s="349"/>
      <c r="U49" s="13"/>
    </row>
    <row r="50" spans="1:21" ht="15.75">
      <c r="A50" s="353"/>
      <c r="C50" s="353"/>
      <c r="E50" s="12"/>
      <c r="G50" s="12"/>
      <c r="I50" s="12"/>
      <c r="K50" s="12"/>
      <c r="M50" s="12"/>
      <c r="N50" s="349"/>
      <c r="O50" s="349"/>
      <c r="P50" s="349"/>
      <c r="U50" s="13"/>
    </row>
    <row r="51" spans="1:255" ht="15.75">
      <c r="A51" s="346"/>
      <c r="C51" s="346"/>
      <c r="E51" s="348"/>
      <c r="G51" s="348"/>
      <c r="I51" s="348"/>
      <c r="K51" s="348"/>
      <c r="M51" s="348"/>
      <c r="N51" s="349"/>
      <c r="O51" s="349"/>
      <c r="P51" s="349"/>
      <c r="Q51" s="346"/>
      <c r="R51" s="170"/>
      <c r="S51" s="346"/>
      <c r="T51" s="347"/>
      <c r="U51" s="348"/>
      <c r="V51" s="348"/>
      <c r="W51" s="348"/>
      <c r="X51" s="348"/>
      <c r="Y51" s="348"/>
      <c r="Z51" s="348"/>
      <c r="AA51" s="348"/>
      <c r="AB51" s="348"/>
      <c r="AC51" s="348"/>
      <c r="AD51" s="349"/>
      <c r="AE51" s="349"/>
      <c r="AF51" s="349"/>
      <c r="AG51" s="346"/>
      <c r="AH51" s="170"/>
      <c r="AI51" s="346"/>
      <c r="AJ51" s="347"/>
      <c r="AK51" s="348"/>
      <c r="AL51" s="348"/>
      <c r="AM51" s="348"/>
      <c r="AN51" s="348"/>
      <c r="AO51" s="348"/>
      <c r="AP51" s="348"/>
      <c r="AQ51" s="348"/>
      <c r="AR51" s="348"/>
      <c r="AS51" s="348"/>
      <c r="AT51" s="349"/>
      <c r="AU51" s="349"/>
      <c r="AV51" s="349"/>
      <c r="AW51" s="346"/>
      <c r="AX51" s="170"/>
      <c r="AY51" s="346"/>
      <c r="AZ51" s="347"/>
      <c r="BA51" s="348"/>
      <c r="BB51" s="348"/>
      <c r="BC51" s="348"/>
      <c r="BD51" s="348"/>
      <c r="BE51" s="348"/>
      <c r="BF51" s="348"/>
      <c r="BG51" s="348"/>
      <c r="BH51" s="348"/>
      <c r="BI51" s="348"/>
      <c r="BJ51" s="349"/>
      <c r="BK51" s="349"/>
      <c r="BL51" s="349"/>
      <c r="BM51" s="346"/>
      <c r="BN51" s="170"/>
      <c r="BO51" s="346"/>
      <c r="BP51" s="347"/>
      <c r="BQ51" s="348"/>
      <c r="BR51" s="348"/>
      <c r="BS51" s="348"/>
      <c r="BT51" s="348"/>
      <c r="BU51" s="348"/>
      <c r="BV51" s="348"/>
      <c r="BW51" s="348"/>
      <c r="BX51" s="348"/>
      <c r="BY51" s="348"/>
      <c r="BZ51" s="349"/>
      <c r="CA51" s="349"/>
      <c r="CB51" s="349"/>
      <c r="CC51" s="346"/>
      <c r="CD51" s="170"/>
      <c r="CE51" s="346"/>
      <c r="CF51" s="347"/>
      <c r="CG51" s="348"/>
      <c r="CH51" s="348"/>
      <c r="CI51" s="348"/>
      <c r="CJ51" s="348"/>
      <c r="CK51" s="348"/>
      <c r="CL51" s="348"/>
      <c r="CM51" s="348"/>
      <c r="CN51" s="348"/>
      <c r="CO51" s="348"/>
      <c r="CP51" s="349"/>
      <c r="CQ51" s="349"/>
      <c r="CR51" s="349"/>
      <c r="CS51" s="346"/>
      <c r="CT51" s="170"/>
      <c r="CU51" s="346"/>
      <c r="CV51" s="347"/>
      <c r="CW51" s="348"/>
      <c r="CX51" s="348"/>
      <c r="CY51" s="348"/>
      <c r="CZ51" s="348"/>
      <c r="DA51" s="348"/>
      <c r="DB51" s="348"/>
      <c r="DC51" s="348"/>
      <c r="DD51" s="348"/>
      <c r="DE51" s="348"/>
      <c r="DF51" s="349"/>
      <c r="DG51" s="349"/>
      <c r="DH51" s="349"/>
      <c r="DI51" s="346"/>
      <c r="DJ51" s="170"/>
      <c r="DK51" s="346"/>
      <c r="DL51" s="347"/>
      <c r="DM51" s="348"/>
      <c r="DN51" s="348"/>
      <c r="DO51" s="348"/>
      <c r="DP51" s="348"/>
      <c r="DQ51" s="348"/>
      <c r="DR51" s="348"/>
      <c r="DS51" s="348"/>
      <c r="DT51" s="348"/>
      <c r="DU51" s="348"/>
      <c r="DV51" s="349"/>
      <c r="DW51" s="349"/>
      <c r="DX51" s="349"/>
      <c r="DY51" s="346"/>
      <c r="DZ51" s="170"/>
      <c r="EA51" s="346"/>
      <c r="EB51" s="347"/>
      <c r="EC51" s="348"/>
      <c r="ED51" s="348"/>
      <c r="EE51" s="348"/>
      <c r="EF51" s="348"/>
      <c r="EG51" s="348"/>
      <c r="EH51" s="348"/>
      <c r="EI51" s="348"/>
      <c r="EJ51" s="348"/>
      <c r="EK51" s="348"/>
      <c r="EL51" s="349"/>
      <c r="EM51" s="349"/>
      <c r="EN51" s="349"/>
      <c r="EO51" s="346"/>
      <c r="EP51" s="170"/>
      <c r="EQ51" s="346"/>
      <c r="ER51" s="347"/>
      <c r="ES51" s="348"/>
      <c r="ET51" s="348"/>
      <c r="EU51" s="348"/>
      <c r="EV51" s="348"/>
      <c r="EW51" s="348"/>
      <c r="EX51" s="348"/>
      <c r="EY51" s="348"/>
      <c r="EZ51" s="348"/>
      <c r="FA51" s="348"/>
      <c r="FB51" s="349"/>
      <c r="FC51" s="349"/>
      <c r="FD51" s="349"/>
      <c r="FE51" s="346"/>
      <c r="FF51" s="170"/>
      <c r="FG51" s="346"/>
      <c r="FH51" s="347"/>
      <c r="FI51" s="348"/>
      <c r="FJ51" s="348"/>
      <c r="FK51" s="348"/>
      <c r="FL51" s="348"/>
      <c r="FM51" s="348"/>
      <c r="FN51" s="348"/>
      <c r="FO51" s="348"/>
      <c r="FP51" s="348"/>
      <c r="FQ51" s="348"/>
      <c r="FR51" s="349"/>
      <c r="FS51" s="349"/>
      <c r="FT51" s="349"/>
      <c r="FU51" s="346"/>
      <c r="FV51" s="170"/>
      <c r="FW51" s="346"/>
      <c r="FX51" s="347"/>
      <c r="FY51" s="348"/>
      <c r="FZ51" s="348"/>
      <c r="GA51" s="348"/>
      <c r="GB51" s="348"/>
      <c r="GC51" s="348"/>
      <c r="GD51" s="348"/>
      <c r="GE51" s="348"/>
      <c r="GF51" s="348"/>
      <c r="GG51" s="348"/>
      <c r="GH51" s="349"/>
      <c r="GI51" s="349"/>
      <c r="GJ51" s="349"/>
      <c r="GK51" s="346"/>
      <c r="GL51" s="170"/>
      <c r="GM51" s="346"/>
      <c r="GN51" s="347"/>
      <c r="GO51" s="348"/>
      <c r="GP51" s="348"/>
      <c r="GQ51" s="348"/>
      <c r="GR51" s="348"/>
      <c r="GS51" s="348"/>
      <c r="GT51" s="348"/>
      <c r="GU51" s="348"/>
      <c r="GV51" s="348"/>
      <c r="GW51" s="348"/>
      <c r="GX51" s="349"/>
      <c r="GY51" s="349"/>
      <c r="GZ51" s="349"/>
      <c r="HA51" s="346"/>
      <c r="HB51" s="170"/>
      <c r="HC51" s="346"/>
      <c r="HD51" s="347"/>
      <c r="HE51" s="348"/>
      <c r="HF51" s="348"/>
      <c r="HG51" s="348"/>
      <c r="HH51" s="348"/>
      <c r="HI51" s="348"/>
      <c r="HJ51" s="348"/>
      <c r="HK51" s="348"/>
      <c r="HL51" s="348"/>
      <c r="HM51" s="348"/>
      <c r="HN51" s="349"/>
      <c r="HO51" s="349"/>
      <c r="HP51" s="349"/>
      <c r="HQ51" s="346"/>
      <c r="HR51" s="170"/>
      <c r="HS51" s="346"/>
      <c r="HT51" s="347"/>
      <c r="HU51" s="348"/>
      <c r="HV51" s="348"/>
      <c r="HW51" s="348"/>
      <c r="HX51" s="348"/>
      <c r="HY51" s="348"/>
      <c r="HZ51" s="348"/>
      <c r="IA51" s="348"/>
      <c r="IB51" s="348"/>
      <c r="IC51" s="348"/>
      <c r="ID51" s="349"/>
      <c r="IE51" s="349"/>
      <c r="IF51" s="349"/>
      <c r="IG51" s="346"/>
      <c r="IH51" s="170"/>
      <c r="II51" s="346"/>
      <c r="IJ51" s="347"/>
      <c r="IK51" s="348"/>
      <c r="IL51" s="348"/>
      <c r="IM51" s="348"/>
      <c r="IN51" s="348"/>
      <c r="IO51" s="348"/>
      <c r="IP51" s="348"/>
      <c r="IQ51" s="348"/>
      <c r="IR51" s="348"/>
      <c r="IS51" s="348"/>
      <c r="IT51" s="349"/>
      <c r="IU51" s="349"/>
    </row>
    <row r="52" spans="1:21" ht="15.75">
      <c r="A52" s="353"/>
      <c r="C52" s="353"/>
      <c r="E52" s="12"/>
      <c r="G52" s="12"/>
      <c r="I52" s="12"/>
      <c r="K52" s="12"/>
      <c r="M52" s="12"/>
      <c r="N52" s="349"/>
      <c r="O52" s="349"/>
      <c r="P52" s="349"/>
      <c r="U52" s="13"/>
    </row>
    <row r="53" spans="1:21" ht="15.75">
      <c r="A53" s="353"/>
      <c r="C53" s="353"/>
      <c r="E53" s="12"/>
      <c r="G53" s="12"/>
      <c r="I53" s="12"/>
      <c r="K53" s="12"/>
      <c r="M53" s="12"/>
      <c r="N53" s="349"/>
      <c r="O53" s="349"/>
      <c r="P53" s="349"/>
      <c r="U53" s="13"/>
    </row>
    <row r="54" spans="1:21" ht="15.75">
      <c r="A54" s="353"/>
      <c r="C54" s="353"/>
      <c r="E54" s="12"/>
      <c r="G54" s="12"/>
      <c r="I54" s="12"/>
      <c r="K54" s="12"/>
      <c r="M54" s="12"/>
      <c r="N54" s="349"/>
      <c r="O54" s="349"/>
      <c r="P54" s="349"/>
      <c r="U54" s="13"/>
    </row>
    <row r="55" spans="1:21" ht="15.75">
      <c r="A55" s="353"/>
      <c r="C55" s="353"/>
      <c r="E55" s="12"/>
      <c r="G55" s="12"/>
      <c r="I55" s="12"/>
      <c r="K55" s="12"/>
      <c r="M55" s="12"/>
      <c r="N55" s="349"/>
      <c r="O55" s="349"/>
      <c r="P55" s="349"/>
      <c r="U55" s="13"/>
    </row>
    <row r="56" spans="1:21" ht="15.75">
      <c r="A56" s="353"/>
      <c r="C56" s="353"/>
      <c r="E56" s="12"/>
      <c r="G56" s="12"/>
      <c r="I56" s="12"/>
      <c r="K56" s="12"/>
      <c r="M56" s="12"/>
      <c r="N56" s="349"/>
      <c r="O56" s="349"/>
      <c r="P56" s="349"/>
      <c r="U56" s="13"/>
    </row>
    <row r="57" spans="1:255" ht="15.75">
      <c r="A57" s="346"/>
      <c r="C57" s="346"/>
      <c r="E57" s="348"/>
      <c r="G57" s="348"/>
      <c r="I57" s="348"/>
      <c r="K57" s="348"/>
      <c r="M57" s="348"/>
      <c r="N57" s="349"/>
      <c r="O57" s="349"/>
      <c r="P57" s="349"/>
      <c r="Q57" s="346"/>
      <c r="R57" s="170"/>
      <c r="S57" s="346"/>
      <c r="T57" s="347"/>
      <c r="U57" s="348"/>
      <c r="V57" s="348"/>
      <c r="W57" s="348"/>
      <c r="X57" s="348"/>
      <c r="Y57" s="348"/>
      <c r="Z57" s="348"/>
      <c r="AA57" s="348"/>
      <c r="AB57" s="348"/>
      <c r="AC57" s="348"/>
      <c r="AD57" s="349"/>
      <c r="AE57" s="349"/>
      <c r="AF57" s="349"/>
      <c r="AG57" s="346"/>
      <c r="AH57" s="170"/>
      <c r="AI57" s="346"/>
      <c r="AJ57" s="347"/>
      <c r="AK57" s="348"/>
      <c r="AL57" s="348"/>
      <c r="AM57" s="348"/>
      <c r="AN57" s="348"/>
      <c r="AO57" s="348"/>
      <c r="AP57" s="348"/>
      <c r="AQ57" s="348"/>
      <c r="AR57" s="348"/>
      <c r="AS57" s="348"/>
      <c r="AT57" s="349"/>
      <c r="AU57" s="349"/>
      <c r="AV57" s="349"/>
      <c r="AW57" s="346"/>
      <c r="AX57" s="170"/>
      <c r="AY57" s="346"/>
      <c r="AZ57" s="347"/>
      <c r="BA57" s="348"/>
      <c r="BB57" s="348"/>
      <c r="BC57" s="348"/>
      <c r="BD57" s="348"/>
      <c r="BE57" s="348"/>
      <c r="BF57" s="348"/>
      <c r="BG57" s="348"/>
      <c r="BH57" s="348"/>
      <c r="BI57" s="348"/>
      <c r="BJ57" s="349"/>
      <c r="BK57" s="349"/>
      <c r="BL57" s="349"/>
      <c r="BM57" s="346"/>
      <c r="BN57" s="170"/>
      <c r="BO57" s="346"/>
      <c r="BP57" s="347"/>
      <c r="BQ57" s="348"/>
      <c r="BR57" s="348"/>
      <c r="BS57" s="348"/>
      <c r="BT57" s="348"/>
      <c r="BU57" s="348"/>
      <c r="BV57" s="348"/>
      <c r="BW57" s="348"/>
      <c r="BX57" s="348"/>
      <c r="BY57" s="348"/>
      <c r="BZ57" s="349"/>
      <c r="CA57" s="349"/>
      <c r="CB57" s="349"/>
      <c r="CC57" s="346"/>
      <c r="CD57" s="170"/>
      <c r="CE57" s="346"/>
      <c r="CF57" s="347"/>
      <c r="CG57" s="348"/>
      <c r="CH57" s="348"/>
      <c r="CI57" s="348"/>
      <c r="CJ57" s="348"/>
      <c r="CK57" s="348"/>
      <c r="CL57" s="348"/>
      <c r="CM57" s="348"/>
      <c r="CN57" s="348"/>
      <c r="CO57" s="348"/>
      <c r="CP57" s="349"/>
      <c r="CQ57" s="349"/>
      <c r="CR57" s="349"/>
      <c r="CS57" s="346"/>
      <c r="CT57" s="170"/>
      <c r="CU57" s="346"/>
      <c r="CV57" s="347"/>
      <c r="CW57" s="348"/>
      <c r="CX57" s="348"/>
      <c r="CY57" s="348"/>
      <c r="CZ57" s="348"/>
      <c r="DA57" s="348"/>
      <c r="DB57" s="348"/>
      <c r="DC57" s="348"/>
      <c r="DD57" s="348"/>
      <c r="DE57" s="348"/>
      <c r="DF57" s="349"/>
      <c r="DG57" s="349"/>
      <c r="DH57" s="349"/>
      <c r="DI57" s="346"/>
      <c r="DJ57" s="170"/>
      <c r="DK57" s="346"/>
      <c r="DL57" s="347"/>
      <c r="DM57" s="348"/>
      <c r="DN57" s="348"/>
      <c r="DO57" s="348"/>
      <c r="DP57" s="348"/>
      <c r="DQ57" s="348"/>
      <c r="DR57" s="348"/>
      <c r="DS57" s="348"/>
      <c r="DT57" s="348"/>
      <c r="DU57" s="348"/>
      <c r="DV57" s="349"/>
      <c r="DW57" s="349"/>
      <c r="DX57" s="349"/>
      <c r="DY57" s="346"/>
      <c r="DZ57" s="170"/>
      <c r="EA57" s="346"/>
      <c r="EB57" s="347"/>
      <c r="EC57" s="348"/>
      <c r="ED57" s="348"/>
      <c r="EE57" s="348"/>
      <c r="EF57" s="348"/>
      <c r="EG57" s="348"/>
      <c r="EH57" s="348"/>
      <c r="EI57" s="348"/>
      <c r="EJ57" s="348"/>
      <c r="EK57" s="348"/>
      <c r="EL57" s="349"/>
      <c r="EM57" s="349"/>
      <c r="EN57" s="349"/>
      <c r="EO57" s="346"/>
      <c r="EP57" s="170"/>
      <c r="EQ57" s="346"/>
      <c r="ER57" s="347"/>
      <c r="ES57" s="348"/>
      <c r="ET57" s="348"/>
      <c r="EU57" s="348"/>
      <c r="EV57" s="348"/>
      <c r="EW57" s="348"/>
      <c r="EX57" s="348"/>
      <c r="EY57" s="348"/>
      <c r="EZ57" s="348"/>
      <c r="FA57" s="348"/>
      <c r="FB57" s="349"/>
      <c r="FC57" s="349"/>
      <c r="FD57" s="349"/>
      <c r="FE57" s="346"/>
      <c r="FF57" s="170"/>
      <c r="FG57" s="346"/>
      <c r="FH57" s="347"/>
      <c r="FI57" s="348"/>
      <c r="FJ57" s="348"/>
      <c r="FK57" s="348"/>
      <c r="FL57" s="348"/>
      <c r="FM57" s="348"/>
      <c r="FN57" s="348"/>
      <c r="FO57" s="348"/>
      <c r="FP57" s="348"/>
      <c r="FQ57" s="348"/>
      <c r="FR57" s="349"/>
      <c r="FS57" s="349"/>
      <c r="FT57" s="349"/>
      <c r="FU57" s="346"/>
      <c r="FV57" s="170"/>
      <c r="FW57" s="346"/>
      <c r="FX57" s="347"/>
      <c r="FY57" s="348"/>
      <c r="FZ57" s="348"/>
      <c r="GA57" s="348"/>
      <c r="GB57" s="348"/>
      <c r="GC57" s="348"/>
      <c r="GD57" s="348"/>
      <c r="GE57" s="348"/>
      <c r="GF57" s="348"/>
      <c r="GG57" s="348"/>
      <c r="GH57" s="349"/>
      <c r="GI57" s="349"/>
      <c r="GJ57" s="349"/>
      <c r="GK57" s="346"/>
      <c r="GL57" s="170"/>
      <c r="GM57" s="346"/>
      <c r="GN57" s="347"/>
      <c r="GO57" s="348"/>
      <c r="GP57" s="348"/>
      <c r="GQ57" s="348"/>
      <c r="GR57" s="348"/>
      <c r="GS57" s="348"/>
      <c r="GT57" s="348"/>
      <c r="GU57" s="348"/>
      <c r="GV57" s="348"/>
      <c r="GW57" s="348"/>
      <c r="GX57" s="349"/>
      <c r="GY57" s="349"/>
      <c r="GZ57" s="349"/>
      <c r="HA57" s="346"/>
      <c r="HB57" s="170"/>
      <c r="HC57" s="346"/>
      <c r="HD57" s="347"/>
      <c r="HE57" s="348"/>
      <c r="HF57" s="348"/>
      <c r="HG57" s="348"/>
      <c r="HH57" s="348"/>
      <c r="HI57" s="348"/>
      <c r="HJ57" s="348"/>
      <c r="HK57" s="348"/>
      <c r="HL57" s="348"/>
      <c r="HM57" s="348"/>
      <c r="HN57" s="349"/>
      <c r="HO57" s="349"/>
      <c r="HP57" s="349"/>
      <c r="HQ57" s="346"/>
      <c r="HR57" s="170"/>
      <c r="HS57" s="346"/>
      <c r="HT57" s="347"/>
      <c r="HU57" s="348"/>
      <c r="HV57" s="348"/>
      <c r="HW57" s="348"/>
      <c r="HX57" s="348"/>
      <c r="HY57" s="348"/>
      <c r="HZ57" s="348"/>
      <c r="IA57" s="348"/>
      <c r="IB57" s="348"/>
      <c r="IC57" s="348"/>
      <c r="ID57" s="349"/>
      <c r="IE57" s="349"/>
      <c r="IF57" s="349"/>
      <c r="IG57" s="346"/>
      <c r="IH57" s="170"/>
      <c r="II57" s="346"/>
      <c r="IJ57" s="347"/>
      <c r="IK57" s="348"/>
      <c r="IL57" s="348"/>
      <c r="IM57" s="348"/>
      <c r="IN57" s="348"/>
      <c r="IO57" s="348"/>
      <c r="IP57" s="348"/>
      <c r="IQ57" s="348"/>
      <c r="IR57" s="348"/>
      <c r="IS57" s="348"/>
      <c r="IT57" s="349"/>
      <c r="IU57" s="349"/>
    </row>
    <row r="58" spans="1:21" ht="15.75">
      <c r="A58" s="353"/>
      <c r="C58" s="353"/>
      <c r="E58" s="12"/>
      <c r="G58" s="12"/>
      <c r="I58" s="12"/>
      <c r="K58" s="12"/>
      <c r="M58" s="12"/>
      <c r="N58" s="349"/>
      <c r="O58" s="349"/>
      <c r="P58" s="349"/>
      <c r="U58" s="13"/>
    </row>
    <row r="59" spans="1:21" ht="15.75">
      <c r="A59" s="353"/>
      <c r="C59" s="353"/>
      <c r="E59" s="12"/>
      <c r="G59" s="12"/>
      <c r="I59" s="12"/>
      <c r="K59" s="12"/>
      <c r="M59" s="12"/>
      <c r="N59" s="349"/>
      <c r="O59" s="349"/>
      <c r="P59" s="349"/>
      <c r="U59" s="13"/>
    </row>
    <row r="60" spans="1:21" ht="15.75">
      <c r="A60" s="353"/>
      <c r="C60" s="353"/>
      <c r="E60" s="12"/>
      <c r="G60" s="12"/>
      <c r="I60" s="12"/>
      <c r="K60" s="12"/>
      <c r="M60" s="12"/>
      <c r="N60" s="349"/>
      <c r="O60" s="349"/>
      <c r="P60" s="349"/>
      <c r="U60" s="13"/>
    </row>
    <row r="61" spans="1:21" ht="15.75">
      <c r="A61" s="353"/>
      <c r="C61" s="353"/>
      <c r="E61" s="12"/>
      <c r="G61" s="12"/>
      <c r="I61" s="12"/>
      <c r="K61" s="12"/>
      <c r="M61" s="12"/>
      <c r="N61" s="349"/>
      <c r="O61" s="349"/>
      <c r="P61" s="349"/>
      <c r="U61" s="13"/>
    </row>
    <row r="62" spans="1:21" ht="15.75">
      <c r="A62" s="353"/>
      <c r="C62" s="353"/>
      <c r="E62" s="12"/>
      <c r="G62" s="12"/>
      <c r="I62" s="12"/>
      <c r="K62" s="12"/>
      <c r="M62" s="12"/>
      <c r="N62" s="349"/>
      <c r="O62" s="349"/>
      <c r="P62" s="349"/>
      <c r="U62" s="13"/>
    </row>
    <row r="63" spans="1:255" ht="15.75">
      <c r="A63" s="346"/>
      <c r="C63" s="346"/>
      <c r="E63" s="348"/>
      <c r="G63" s="348"/>
      <c r="I63" s="348"/>
      <c r="K63" s="348"/>
      <c r="M63" s="348"/>
      <c r="N63" s="349"/>
      <c r="O63" s="349"/>
      <c r="P63" s="349"/>
      <c r="Q63" s="346"/>
      <c r="R63" s="170"/>
      <c r="S63" s="346"/>
      <c r="T63" s="347"/>
      <c r="U63" s="348"/>
      <c r="V63" s="348"/>
      <c r="W63" s="348"/>
      <c r="X63" s="348"/>
      <c r="Y63" s="348"/>
      <c r="Z63" s="348"/>
      <c r="AA63" s="348"/>
      <c r="AB63" s="348"/>
      <c r="AC63" s="348"/>
      <c r="AD63" s="349"/>
      <c r="AE63" s="349"/>
      <c r="AF63" s="349"/>
      <c r="AG63" s="346"/>
      <c r="AH63" s="170"/>
      <c r="AI63" s="346"/>
      <c r="AJ63" s="347"/>
      <c r="AK63" s="348"/>
      <c r="AL63" s="348"/>
      <c r="AM63" s="348"/>
      <c r="AN63" s="348"/>
      <c r="AO63" s="348"/>
      <c r="AP63" s="348"/>
      <c r="AQ63" s="348"/>
      <c r="AR63" s="348"/>
      <c r="AS63" s="348"/>
      <c r="AT63" s="349"/>
      <c r="AU63" s="349"/>
      <c r="AV63" s="349"/>
      <c r="AW63" s="346"/>
      <c r="AX63" s="170"/>
      <c r="AY63" s="346"/>
      <c r="AZ63" s="347"/>
      <c r="BA63" s="348"/>
      <c r="BB63" s="348"/>
      <c r="BC63" s="348"/>
      <c r="BD63" s="348"/>
      <c r="BE63" s="348"/>
      <c r="BF63" s="348"/>
      <c r="BG63" s="348"/>
      <c r="BH63" s="348"/>
      <c r="BI63" s="348"/>
      <c r="BJ63" s="349"/>
      <c r="BK63" s="349"/>
      <c r="BL63" s="349"/>
      <c r="BM63" s="346"/>
      <c r="BN63" s="170"/>
      <c r="BO63" s="346"/>
      <c r="BP63" s="347"/>
      <c r="BQ63" s="348"/>
      <c r="BR63" s="348"/>
      <c r="BS63" s="348"/>
      <c r="BT63" s="348"/>
      <c r="BU63" s="348"/>
      <c r="BV63" s="348"/>
      <c r="BW63" s="348"/>
      <c r="BX63" s="348"/>
      <c r="BY63" s="348"/>
      <c r="BZ63" s="349"/>
      <c r="CA63" s="349"/>
      <c r="CB63" s="349"/>
      <c r="CC63" s="346"/>
      <c r="CD63" s="170"/>
      <c r="CE63" s="346"/>
      <c r="CF63" s="347"/>
      <c r="CG63" s="348"/>
      <c r="CH63" s="348"/>
      <c r="CI63" s="348"/>
      <c r="CJ63" s="348"/>
      <c r="CK63" s="348"/>
      <c r="CL63" s="348"/>
      <c r="CM63" s="348"/>
      <c r="CN63" s="348"/>
      <c r="CO63" s="348"/>
      <c r="CP63" s="349"/>
      <c r="CQ63" s="349"/>
      <c r="CR63" s="349"/>
      <c r="CS63" s="346"/>
      <c r="CT63" s="170"/>
      <c r="CU63" s="346"/>
      <c r="CV63" s="347"/>
      <c r="CW63" s="348"/>
      <c r="CX63" s="348"/>
      <c r="CY63" s="348"/>
      <c r="CZ63" s="348"/>
      <c r="DA63" s="348"/>
      <c r="DB63" s="348"/>
      <c r="DC63" s="348"/>
      <c r="DD63" s="348"/>
      <c r="DE63" s="348"/>
      <c r="DF63" s="349"/>
      <c r="DG63" s="349"/>
      <c r="DH63" s="349"/>
      <c r="DI63" s="346"/>
      <c r="DJ63" s="170"/>
      <c r="DK63" s="346"/>
      <c r="DL63" s="347"/>
      <c r="DM63" s="348"/>
      <c r="DN63" s="348"/>
      <c r="DO63" s="348"/>
      <c r="DP63" s="348"/>
      <c r="DQ63" s="348"/>
      <c r="DR63" s="348"/>
      <c r="DS63" s="348"/>
      <c r="DT63" s="348"/>
      <c r="DU63" s="348"/>
      <c r="DV63" s="349"/>
      <c r="DW63" s="349"/>
      <c r="DX63" s="349"/>
      <c r="DY63" s="346"/>
      <c r="DZ63" s="170"/>
      <c r="EA63" s="346"/>
      <c r="EB63" s="347"/>
      <c r="EC63" s="348"/>
      <c r="ED63" s="348"/>
      <c r="EE63" s="348"/>
      <c r="EF63" s="348"/>
      <c r="EG63" s="348"/>
      <c r="EH63" s="348"/>
      <c r="EI63" s="348"/>
      <c r="EJ63" s="348"/>
      <c r="EK63" s="348"/>
      <c r="EL63" s="349"/>
      <c r="EM63" s="349"/>
      <c r="EN63" s="349"/>
      <c r="EO63" s="346"/>
      <c r="EP63" s="170"/>
      <c r="EQ63" s="346"/>
      <c r="ER63" s="347"/>
      <c r="ES63" s="348"/>
      <c r="ET63" s="348"/>
      <c r="EU63" s="348"/>
      <c r="EV63" s="348"/>
      <c r="EW63" s="348"/>
      <c r="EX63" s="348"/>
      <c r="EY63" s="348"/>
      <c r="EZ63" s="348"/>
      <c r="FA63" s="348"/>
      <c r="FB63" s="349"/>
      <c r="FC63" s="349"/>
      <c r="FD63" s="349"/>
      <c r="FE63" s="346"/>
      <c r="FF63" s="170"/>
      <c r="FG63" s="346"/>
      <c r="FH63" s="347"/>
      <c r="FI63" s="348"/>
      <c r="FJ63" s="348"/>
      <c r="FK63" s="348"/>
      <c r="FL63" s="348"/>
      <c r="FM63" s="348"/>
      <c r="FN63" s="348"/>
      <c r="FO63" s="348"/>
      <c r="FP63" s="348"/>
      <c r="FQ63" s="348"/>
      <c r="FR63" s="349"/>
      <c r="FS63" s="349"/>
      <c r="FT63" s="349"/>
      <c r="FU63" s="346"/>
      <c r="FV63" s="170"/>
      <c r="FW63" s="346"/>
      <c r="FX63" s="347"/>
      <c r="FY63" s="348"/>
      <c r="FZ63" s="348"/>
      <c r="GA63" s="348"/>
      <c r="GB63" s="348"/>
      <c r="GC63" s="348"/>
      <c r="GD63" s="348"/>
      <c r="GE63" s="348"/>
      <c r="GF63" s="348"/>
      <c r="GG63" s="348"/>
      <c r="GH63" s="349"/>
      <c r="GI63" s="349"/>
      <c r="GJ63" s="349"/>
      <c r="GK63" s="346"/>
      <c r="GL63" s="170"/>
      <c r="GM63" s="346"/>
      <c r="GN63" s="347"/>
      <c r="GO63" s="348"/>
      <c r="GP63" s="348"/>
      <c r="GQ63" s="348"/>
      <c r="GR63" s="348"/>
      <c r="GS63" s="348"/>
      <c r="GT63" s="348"/>
      <c r="GU63" s="348"/>
      <c r="GV63" s="348"/>
      <c r="GW63" s="348"/>
      <c r="GX63" s="349"/>
      <c r="GY63" s="349"/>
      <c r="GZ63" s="349"/>
      <c r="HA63" s="346"/>
      <c r="HB63" s="170"/>
      <c r="HC63" s="346"/>
      <c r="HD63" s="347"/>
      <c r="HE63" s="348"/>
      <c r="HF63" s="348"/>
      <c r="HG63" s="348"/>
      <c r="HH63" s="348"/>
      <c r="HI63" s="348"/>
      <c r="HJ63" s="348"/>
      <c r="HK63" s="348"/>
      <c r="HL63" s="348"/>
      <c r="HM63" s="348"/>
      <c r="HN63" s="349"/>
      <c r="HO63" s="349"/>
      <c r="HP63" s="349"/>
      <c r="HQ63" s="346"/>
      <c r="HR63" s="170"/>
      <c r="HS63" s="346"/>
      <c r="HT63" s="347"/>
      <c r="HU63" s="348"/>
      <c r="HV63" s="348"/>
      <c r="HW63" s="348"/>
      <c r="HX63" s="348"/>
      <c r="HY63" s="348"/>
      <c r="HZ63" s="348"/>
      <c r="IA63" s="348"/>
      <c r="IB63" s="348"/>
      <c r="IC63" s="348"/>
      <c r="ID63" s="349"/>
      <c r="IE63" s="349"/>
      <c r="IF63" s="349"/>
      <c r="IG63" s="346"/>
      <c r="IH63" s="170"/>
      <c r="II63" s="346"/>
      <c r="IJ63" s="347"/>
      <c r="IK63" s="348"/>
      <c r="IL63" s="348"/>
      <c r="IM63" s="348"/>
      <c r="IN63" s="348"/>
      <c r="IO63" s="348"/>
      <c r="IP63" s="348"/>
      <c r="IQ63" s="348"/>
      <c r="IR63" s="348"/>
      <c r="IS63" s="348"/>
      <c r="IT63" s="349"/>
      <c r="IU63" s="349"/>
    </row>
    <row r="64" spans="1:21" ht="15.75">
      <c r="A64" s="353"/>
      <c r="C64" s="353"/>
      <c r="E64" s="12"/>
      <c r="G64" s="12"/>
      <c r="I64" s="12"/>
      <c r="K64" s="12"/>
      <c r="M64" s="12"/>
      <c r="N64" s="349"/>
      <c r="O64" s="349"/>
      <c r="P64" s="349"/>
      <c r="U64" s="13"/>
    </row>
    <row r="65" spans="1:21" ht="15.75">
      <c r="A65" s="353"/>
      <c r="C65" s="353"/>
      <c r="E65" s="12"/>
      <c r="G65" s="12"/>
      <c r="I65" s="12"/>
      <c r="K65" s="12"/>
      <c r="M65" s="12"/>
      <c r="N65" s="349"/>
      <c r="O65" s="349"/>
      <c r="P65" s="349"/>
      <c r="U65" s="13"/>
    </row>
    <row r="66" spans="1:21" ht="15.75">
      <c r="A66" s="353"/>
      <c r="C66" s="353"/>
      <c r="E66" s="12"/>
      <c r="G66" s="12"/>
      <c r="I66" s="12"/>
      <c r="K66" s="12"/>
      <c r="M66" s="12"/>
      <c r="N66" s="349"/>
      <c r="O66" s="349"/>
      <c r="P66" s="349"/>
      <c r="U66" s="13"/>
    </row>
    <row r="67" spans="1:21" ht="15.75">
      <c r="A67" s="353"/>
      <c r="C67" s="353"/>
      <c r="E67" s="12"/>
      <c r="G67" s="12"/>
      <c r="I67" s="12"/>
      <c r="K67" s="12"/>
      <c r="M67" s="12"/>
      <c r="N67" s="349"/>
      <c r="O67" s="349"/>
      <c r="P67" s="349"/>
      <c r="U67" s="13"/>
    </row>
    <row r="68" spans="1:21" ht="15.75">
      <c r="A68" s="353"/>
      <c r="C68" s="353"/>
      <c r="E68" s="12"/>
      <c r="G68" s="12"/>
      <c r="I68" s="12"/>
      <c r="K68" s="12"/>
      <c r="M68" s="12"/>
      <c r="N68" s="349"/>
      <c r="O68" s="349"/>
      <c r="P68" s="349"/>
      <c r="U68" s="13"/>
    </row>
    <row r="69" spans="1:255" ht="15.75">
      <c r="A69" s="346"/>
      <c r="C69" s="346"/>
      <c r="E69" s="348"/>
      <c r="G69" s="348"/>
      <c r="I69" s="348"/>
      <c r="K69" s="348"/>
      <c r="M69" s="348"/>
      <c r="N69" s="349"/>
      <c r="O69" s="349"/>
      <c r="P69" s="349"/>
      <c r="Q69" s="346"/>
      <c r="R69" s="170"/>
      <c r="S69" s="346"/>
      <c r="T69" s="347"/>
      <c r="U69" s="348"/>
      <c r="V69" s="348"/>
      <c r="W69" s="348"/>
      <c r="X69" s="348"/>
      <c r="Y69" s="348"/>
      <c r="Z69" s="348"/>
      <c r="AA69" s="348"/>
      <c r="AB69" s="348"/>
      <c r="AC69" s="348"/>
      <c r="AD69" s="349"/>
      <c r="AE69" s="349"/>
      <c r="AF69" s="349"/>
      <c r="AG69" s="346"/>
      <c r="AH69" s="170"/>
      <c r="AI69" s="346"/>
      <c r="AJ69" s="347"/>
      <c r="AK69" s="348"/>
      <c r="AL69" s="348"/>
      <c r="AM69" s="348"/>
      <c r="AN69" s="348"/>
      <c r="AO69" s="348"/>
      <c r="AP69" s="348"/>
      <c r="AQ69" s="348"/>
      <c r="AR69" s="348"/>
      <c r="AS69" s="348"/>
      <c r="AT69" s="349"/>
      <c r="AU69" s="349"/>
      <c r="AV69" s="349"/>
      <c r="AW69" s="346"/>
      <c r="AX69" s="170"/>
      <c r="AY69" s="346"/>
      <c r="AZ69" s="347"/>
      <c r="BA69" s="348"/>
      <c r="BB69" s="348"/>
      <c r="BC69" s="348"/>
      <c r="BD69" s="348"/>
      <c r="BE69" s="348"/>
      <c r="BF69" s="348"/>
      <c r="BG69" s="348"/>
      <c r="BH69" s="348"/>
      <c r="BI69" s="348"/>
      <c r="BJ69" s="349"/>
      <c r="BK69" s="349"/>
      <c r="BL69" s="349"/>
      <c r="BM69" s="346"/>
      <c r="BN69" s="170"/>
      <c r="BO69" s="346"/>
      <c r="BP69" s="347"/>
      <c r="BQ69" s="348"/>
      <c r="BR69" s="348"/>
      <c r="BS69" s="348"/>
      <c r="BT69" s="348"/>
      <c r="BU69" s="348"/>
      <c r="BV69" s="348"/>
      <c r="BW69" s="348"/>
      <c r="BX69" s="348"/>
      <c r="BY69" s="348"/>
      <c r="BZ69" s="349"/>
      <c r="CA69" s="349"/>
      <c r="CB69" s="349"/>
      <c r="CC69" s="346"/>
      <c r="CD69" s="170"/>
      <c r="CE69" s="346"/>
      <c r="CF69" s="347"/>
      <c r="CG69" s="348"/>
      <c r="CH69" s="348"/>
      <c r="CI69" s="348"/>
      <c r="CJ69" s="348"/>
      <c r="CK69" s="348"/>
      <c r="CL69" s="348"/>
      <c r="CM69" s="348"/>
      <c r="CN69" s="348"/>
      <c r="CO69" s="348"/>
      <c r="CP69" s="349"/>
      <c r="CQ69" s="349"/>
      <c r="CR69" s="349"/>
      <c r="CS69" s="346"/>
      <c r="CT69" s="170"/>
      <c r="CU69" s="346"/>
      <c r="CV69" s="347"/>
      <c r="CW69" s="348"/>
      <c r="CX69" s="348"/>
      <c r="CY69" s="348"/>
      <c r="CZ69" s="348"/>
      <c r="DA69" s="348"/>
      <c r="DB69" s="348"/>
      <c r="DC69" s="348"/>
      <c r="DD69" s="348"/>
      <c r="DE69" s="348"/>
      <c r="DF69" s="349"/>
      <c r="DG69" s="349"/>
      <c r="DH69" s="349"/>
      <c r="DI69" s="346"/>
      <c r="DJ69" s="170"/>
      <c r="DK69" s="346"/>
      <c r="DL69" s="347"/>
      <c r="DM69" s="348"/>
      <c r="DN69" s="348"/>
      <c r="DO69" s="348"/>
      <c r="DP69" s="348"/>
      <c r="DQ69" s="348"/>
      <c r="DR69" s="348"/>
      <c r="DS69" s="348"/>
      <c r="DT69" s="348"/>
      <c r="DU69" s="348"/>
      <c r="DV69" s="349"/>
      <c r="DW69" s="349"/>
      <c r="DX69" s="349"/>
      <c r="DY69" s="346"/>
      <c r="DZ69" s="170"/>
      <c r="EA69" s="346"/>
      <c r="EB69" s="347"/>
      <c r="EC69" s="348"/>
      <c r="ED69" s="348"/>
      <c r="EE69" s="348"/>
      <c r="EF69" s="348"/>
      <c r="EG69" s="348"/>
      <c r="EH69" s="348"/>
      <c r="EI69" s="348"/>
      <c r="EJ69" s="348"/>
      <c r="EK69" s="348"/>
      <c r="EL69" s="349"/>
      <c r="EM69" s="349"/>
      <c r="EN69" s="349"/>
      <c r="EO69" s="346"/>
      <c r="EP69" s="170"/>
      <c r="EQ69" s="346"/>
      <c r="ER69" s="347"/>
      <c r="ES69" s="348"/>
      <c r="ET69" s="348"/>
      <c r="EU69" s="348"/>
      <c r="EV69" s="348"/>
      <c r="EW69" s="348"/>
      <c r="EX69" s="348"/>
      <c r="EY69" s="348"/>
      <c r="EZ69" s="348"/>
      <c r="FA69" s="348"/>
      <c r="FB69" s="349"/>
      <c r="FC69" s="349"/>
      <c r="FD69" s="349"/>
      <c r="FE69" s="346"/>
      <c r="FF69" s="170"/>
      <c r="FG69" s="346"/>
      <c r="FH69" s="347"/>
      <c r="FI69" s="348"/>
      <c r="FJ69" s="348"/>
      <c r="FK69" s="348"/>
      <c r="FL69" s="348"/>
      <c r="FM69" s="348"/>
      <c r="FN69" s="348"/>
      <c r="FO69" s="348"/>
      <c r="FP69" s="348"/>
      <c r="FQ69" s="348"/>
      <c r="FR69" s="349"/>
      <c r="FS69" s="349"/>
      <c r="FT69" s="349"/>
      <c r="FU69" s="346"/>
      <c r="FV69" s="170"/>
      <c r="FW69" s="346"/>
      <c r="FX69" s="347"/>
      <c r="FY69" s="348"/>
      <c r="FZ69" s="348"/>
      <c r="GA69" s="348"/>
      <c r="GB69" s="348"/>
      <c r="GC69" s="348"/>
      <c r="GD69" s="348"/>
      <c r="GE69" s="348"/>
      <c r="GF69" s="348"/>
      <c r="GG69" s="348"/>
      <c r="GH69" s="349"/>
      <c r="GI69" s="349"/>
      <c r="GJ69" s="349"/>
      <c r="GK69" s="346"/>
      <c r="GL69" s="170"/>
      <c r="GM69" s="346"/>
      <c r="GN69" s="347"/>
      <c r="GO69" s="348"/>
      <c r="GP69" s="348"/>
      <c r="GQ69" s="348"/>
      <c r="GR69" s="348"/>
      <c r="GS69" s="348"/>
      <c r="GT69" s="348"/>
      <c r="GU69" s="348"/>
      <c r="GV69" s="348"/>
      <c r="GW69" s="348"/>
      <c r="GX69" s="349"/>
      <c r="GY69" s="349"/>
      <c r="GZ69" s="349"/>
      <c r="HA69" s="346"/>
      <c r="HB69" s="170"/>
      <c r="HC69" s="346"/>
      <c r="HD69" s="347"/>
      <c r="HE69" s="348"/>
      <c r="HF69" s="348"/>
      <c r="HG69" s="348"/>
      <c r="HH69" s="348"/>
      <c r="HI69" s="348"/>
      <c r="HJ69" s="348"/>
      <c r="HK69" s="348"/>
      <c r="HL69" s="348"/>
      <c r="HM69" s="348"/>
      <c r="HN69" s="349"/>
      <c r="HO69" s="349"/>
      <c r="HP69" s="349"/>
      <c r="HQ69" s="346"/>
      <c r="HR69" s="170"/>
      <c r="HS69" s="346"/>
      <c r="HT69" s="347"/>
      <c r="HU69" s="348"/>
      <c r="HV69" s="348"/>
      <c r="HW69" s="348"/>
      <c r="HX69" s="348"/>
      <c r="HY69" s="348"/>
      <c r="HZ69" s="348"/>
      <c r="IA69" s="348"/>
      <c r="IB69" s="348"/>
      <c r="IC69" s="348"/>
      <c r="ID69" s="349"/>
      <c r="IE69" s="349"/>
      <c r="IF69" s="349"/>
      <c r="IG69" s="346"/>
      <c r="IH69" s="170"/>
      <c r="II69" s="346"/>
      <c r="IJ69" s="347"/>
      <c r="IK69" s="348"/>
      <c r="IL69" s="348"/>
      <c r="IM69" s="348"/>
      <c r="IN69" s="348"/>
      <c r="IO69" s="348"/>
      <c r="IP69" s="348"/>
      <c r="IQ69" s="348"/>
      <c r="IR69" s="348"/>
      <c r="IS69" s="348"/>
      <c r="IT69" s="349"/>
      <c r="IU69" s="349"/>
    </row>
    <row r="70" spans="1:20" s="170" customFormat="1" ht="15.75">
      <c r="A70" s="353"/>
      <c r="C70" s="353"/>
      <c r="D70" s="347"/>
      <c r="E70" s="12"/>
      <c r="F70" s="348"/>
      <c r="G70" s="12"/>
      <c r="H70" s="348"/>
      <c r="I70" s="12"/>
      <c r="J70" s="348"/>
      <c r="K70" s="12"/>
      <c r="L70" s="348"/>
      <c r="M70" s="12"/>
      <c r="N70" s="349"/>
      <c r="O70" s="349"/>
      <c r="P70" s="349"/>
      <c r="Q70" s="348"/>
      <c r="R70" s="348"/>
      <c r="S70" s="348"/>
      <c r="T70" s="348"/>
    </row>
    <row r="71" spans="1:21" ht="15.75">
      <c r="A71" s="353"/>
      <c r="C71" s="353"/>
      <c r="E71" s="12"/>
      <c r="G71" s="12"/>
      <c r="I71" s="12"/>
      <c r="K71" s="12"/>
      <c r="M71" s="12"/>
      <c r="N71" s="349"/>
      <c r="O71" s="349"/>
      <c r="P71" s="349"/>
      <c r="U71" s="13"/>
    </row>
    <row r="72" spans="1:21" ht="15.75">
      <c r="A72" s="353"/>
      <c r="C72" s="353"/>
      <c r="E72" s="12"/>
      <c r="G72" s="12"/>
      <c r="I72" s="12"/>
      <c r="K72" s="12"/>
      <c r="M72" s="12"/>
      <c r="N72" s="349"/>
      <c r="O72" s="349"/>
      <c r="P72" s="349"/>
      <c r="U72" s="13"/>
    </row>
    <row r="73" spans="1:21" ht="15.75">
      <c r="A73" s="353"/>
      <c r="C73" s="353"/>
      <c r="E73" s="12"/>
      <c r="G73" s="12"/>
      <c r="I73" s="12"/>
      <c r="K73" s="12"/>
      <c r="M73" s="12"/>
      <c r="N73" s="349"/>
      <c r="O73" s="349"/>
      <c r="P73" s="349"/>
      <c r="U73" s="13"/>
    </row>
    <row r="74" spans="1:21" ht="15.75">
      <c r="A74" s="353"/>
      <c r="C74" s="353"/>
      <c r="E74" s="12"/>
      <c r="G74" s="12"/>
      <c r="I74" s="12"/>
      <c r="K74" s="12"/>
      <c r="M74" s="12"/>
      <c r="N74" s="349"/>
      <c r="O74" s="349"/>
      <c r="P74" s="349"/>
      <c r="U74" s="13"/>
    </row>
    <row r="75" spans="1:255" ht="15.75">
      <c r="A75" s="346"/>
      <c r="C75" s="346"/>
      <c r="E75" s="348"/>
      <c r="G75" s="348"/>
      <c r="I75" s="348"/>
      <c r="K75" s="348"/>
      <c r="M75" s="348"/>
      <c r="N75" s="349"/>
      <c r="O75" s="349"/>
      <c r="P75" s="349"/>
      <c r="Q75" s="346"/>
      <c r="R75" s="170"/>
      <c r="S75" s="346"/>
      <c r="T75" s="347"/>
      <c r="U75" s="348"/>
      <c r="V75" s="348"/>
      <c r="W75" s="348"/>
      <c r="X75" s="348"/>
      <c r="Y75" s="348"/>
      <c r="Z75" s="348"/>
      <c r="AA75" s="348"/>
      <c r="AB75" s="348"/>
      <c r="AC75" s="348"/>
      <c r="AD75" s="349"/>
      <c r="AE75" s="349"/>
      <c r="AF75" s="349"/>
      <c r="AG75" s="346"/>
      <c r="AH75" s="170"/>
      <c r="AI75" s="346"/>
      <c r="AJ75" s="347"/>
      <c r="AK75" s="348"/>
      <c r="AL75" s="348"/>
      <c r="AM75" s="348"/>
      <c r="AN75" s="348"/>
      <c r="AO75" s="348"/>
      <c r="AP75" s="348"/>
      <c r="AQ75" s="348"/>
      <c r="AR75" s="348"/>
      <c r="AS75" s="348"/>
      <c r="AT75" s="349"/>
      <c r="AU75" s="349"/>
      <c r="AV75" s="349"/>
      <c r="AW75" s="346"/>
      <c r="AX75" s="170"/>
      <c r="AY75" s="346"/>
      <c r="AZ75" s="347"/>
      <c r="BA75" s="348"/>
      <c r="BB75" s="348"/>
      <c r="BC75" s="348"/>
      <c r="BD75" s="348"/>
      <c r="BE75" s="348"/>
      <c r="BF75" s="348"/>
      <c r="BG75" s="348"/>
      <c r="BH75" s="348"/>
      <c r="BI75" s="348"/>
      <c r="BJ75" s="349"/>
      <c r="BK75" s="349"/>
      <c r="BL75" s="349"/>
      <c r="BM75" s="346"/>
      <c r="BN75" s="170"/>
      <c r="BO75" s="346"/>
      <c r="BP75" s="347"/>
      <c r="BQ75" s="348"/>
      <c r="BR75" s="348"/>
      <c r="BS75" s="348"/>
      <c r="BT75" s="348"/>
      <c r="BU75" s="348"/>
      <c r="BV75" s="348"/>
      <c r="BW75" s="348"/>
      <c r="BX75" s="348"/>
      <c r="BY75" s="348"/>
      <c r="BZ75" s="349"/>
      <c r="CA75" s="349"/>
      <c r="CB75" s="349"/>
      <c r="CC75" s="346"/>
      <c r="CD75" s="170"/>
      <c r="CE75" s="346"/>
      <c r="CF75" s="347"/>
      <c r="CG75" s="348"/>
      <c r="CH75" s="348"/>
      <c r="CI75" s="348"/>
      <c r="CJ75" s="348"/>
      <c r="CK75" s="348"/>
      <c r="CL75" s="348"/>
      <c r="CM75" s="348"/>
      <c r="CN75" s="348"/>
      <c r="CO75" s="348"/>
      <c r="CP75" s="349"/>
      <c r="CQ75" s="349"/>
      <c r="CR75" s="349"/>
      <c r="CS75" s="346"/>
      <c r="CT75" s="170"/>
      <c r="CU75" s="346"/>
      <c r="CV75" s="347"/>
      <c r="CW75" s="348"/>
      <c r="CX75" s="348"/>
      <c r="CY75" s="348"/>
      <c r="CZ75" s="348"/>
      <c r="DA75" s="348"/>
      <c r="DB75" s="348"/>
      <c r="DC75" s="348"/>
      <c r="DD75" s="348"/>
      <c r="DE75" s="348"/>
      <c r="DF75" s="349"/>
      <c r="DG75" s="349"/>
      <c r="DH75" s="349"/>
      <c r="DI75" s="346"/>
      <c r="DJ75" s="170"/>
      <c r="DK75" s="346"/>
      <c r="DL75" s="347"/>
      <c r="DM75" s="348"/>
      <c r="DN75" s="348"/>
      <c r="DO75" s="348"/>
      <c r="DP75" s="348"/>
      <c r="DQ75" s="348"/>
      <c r="DR75" s="348"/>
      <c r="DS75" s="348"/>
      <c r="DT75" s="348"/>
      <c r="DU75" s="348"/>
      <c r="DV75" s="349"/>
      <c r="DW75" s="349"/>
      <c r="DX75" s="349"/>
      <c r="DY75" s="346"/>
      <c r="DZ75" s="170"/>
      <c r="EA75" s="346"/>
      <c r="EB75" s="347"/>
      <c r="EC75" s="348"/>
      <c r="ED75" s="348"/>
      <c r="EE75" s="348"/>
      <c r="EF75" s="348"/>
      <c r="EG75" s="348"/>
      <c r="EH75" s="348"/>
      <c r="EI75" s="348"/>
      <c r="EJ75" s="348"/>
      <c r="EK75" s="348"/>
      <c r="EL75" s="349"/>
      <c r="EM75" s="349"/>
      <c r="EN75" s="349"/>
      <c r="EO75" s="346"/>
      <c r="EP75" s="170"/>
      <c r="EQ75" s="346"/>
      <c r="ER75" s="347"/>
      <c r="ES75" s="348"/>
      <c r="ET75" s="348"/>
      <c r="EU75" s="348"/>
      <c r="EV75" s="348"/>
      <c r="EW75" s="348"/>
      <c r="EX75" s="348"/>
      <c r="EY75" s="348"/>
      <c r="EZ75" s="348"/>
      <c r="FA75" s="348"/>
      <c r="FB75" s="349"/>
      <c r="FC75" s="349"/>
      <c r="FD75" s="349"/>
      <c r="FE75" s="346"/>
      <c r="FF75" s="170"/>
      <c r="FG75" s="346"/>
      <c r="FH75" s="347"/>
      <c r="FI75" s="348"/>
      <c r="FJ75" s="348"/>
      <c r="FK75" s="348"/>
      <c r="FL75" s="348"/>
      <c r="FM75" s="348"/>
      <c r="FN75" s="348"/>
      <c r="FO75" s="348"/>
      <c r="FP75" s="348"/>
      <c r="FQ75" s="348"/>
      <c r="FR75" s="349"/>
      <c r="FS75" s="349"/>
      <c r="FT75" s="349"/>
      <c r="FU75" s="346"/>
      <c r="FV75" s="170"/>
      <c r="FW75" s="346"/>
      <c r="FX75" s="347"/>
      <c r="FY75" s="348"/>
      <c r="FZ75" s="348"/>
      <c r="GA75" s="348"/>
      <c r="GB75" s="348"/>
      <c r="GC75" s="348"/>
      <c r="GD75" s="348"/>
      <c r="GE75" s="348"/>
      <c r="GF75" s="348"/>
      <c r="GG75" s="348"/>
      <c r="GH75" s="349"/>
      <c r="GI75" s="349"/>
      <c r="GJ75" s="349"/>
      <c r="GK75" s="346"/>
      <c r="GL75" s="170"/>
      <c r="GM75" s="346"/>
      <c r="GN75" s="347"/>
      <c r="GO75" s="348"/>
      <c r="GP75" s="348"/>
      <c r="GQ75" s="348"/>
      <c r="GR75" s="348"/>
      <c r="GS75" s="348"/>
      <c r="GT75" s="348"/>
      <c r="GU75" s="348"/>
      <c r="GV75" s="348"/>
      <c r="GW75" s="348"/>
      <c r="GX75" s="349"/>
      <c r="GY75" s="349"/>
      <c r="GZ75" s="349"/>
      <c r="HA75" s="346"/>
      <c r="HB75" s="170"/>
      <c r="HC75" s="346"/>
      <c r="HD75" s="347"/>
      <c r="HE75" s="348"/>
      <c r="HF75" s="348"/>
      <c r="HG75" s="348"/>
      <c r="HH75" s="348"/>
      <c r="HI75" s="348"/>
      <c r="HJ75" s="348"/>
      <c r="HK75" s="348"/>
      <c r="HL75" s="348"/>
      <c r="HM75" s="348"/>
      <c r="HN75" s="349"/>
      <c r="HO75" s="349"/>
      <c r="HP75" s="349"/>
      <c r="HQ75" s="346"/>
      <c r="HR75" s="170"/>
      <c r="HS75" s="346"/>
      <c r="HT75" s="347"/>
      <c r="HU75" s="348"/>
      <c r="HV75" s="348"/>
      <c r="HW75" s="348"/>
      <c r="HX75" s="348"/>
      <c r="HY75" s="348"/>
      <c r="HZ75" s="348"/>
      <c r="IA75" s="348"/>
      <c r="IB75" s="348"/>
      <c r="IC75" s="348"/>
      <c r="ID75" s="349"/>
      <c r="IE75" s="349"/>
      <c r="IF75" s="349"/>
      <c r="IG75" s="346"/>
      <c r="IH75" s="170"/>
      <c r="II75" s="346"/>
      <c r="IJ75" s="347"/>
      <c r="IK75" s="348"/>
      <c r="IL75" s="348"/>
      <c r="IM75" s="348"/>
      <c r="IN75" s="348"/>
      <c r="IO75" s="348"/>
      <c r="IP75" s="348"/>
      <c r="IQ75" s="348"/>
      <c r="IR75" s="348"/>
      <c r="IS75" s="348"/>
      <c r="IT75" s="349"/>
      <c r="IU75" s="349"/>
    </row>
    <row r="76" spans="1:34" s="170" customFormat="1" ht="15.75">
      <c r="A76" s="353"/>
      <c r="C76" s="353"/>
      <c r="D76" s="347"/>
      <c r="E76" s="12"/>
      <c r="F76" s="348"/>
      <c r="G76" s="12"/>
      <c r="H76" s="348"/>
      <c r="I76" s="12"/>
      <c r="J76" s="348"/>
      <c r="K76" s="12"/>
      <c r="L76" s="348"/>
      <c r="M76" s="12"/>
      <c r="N76" s="349"/>
      <c r="O76" s="349"/>
      <c r="P76" s="349"/>
      <c r="Q76" s="348"/>
      <c r="R76" s="348"/>
      <c r="S76" s="346"/>
      <c r="U76" s="346"/>
      <c r="V76" s="347"/>
      <c r="W76" s="348"/>
      <c r="X76" s="348"/>
      <c r="Y76" s="348"/>
      <c r="Z76" s="348"/>
      <c r="AA76" s="348"/>
      <c r="AB76" s="348"/>
      <c r="AC76" s="348"/>
      <c r="AD76" s="348"/>
      <c r="AE76" s="348"/>
      <c r="AF76" s="349"/>
      <c r="AG76" s="349"/>
      <c r="AH76" s="349"/>
    </row>
    <row r="77" spans="1:21" ht="15.75">
      <c r="A77" s="353"/>
      <c r="C77" s="353"/>
      <c r="E77" s="12"/>
      <c r="G77" s="12"/>
      <c r="I77" s="12"/>
      <c r="K77" s="12"/>
      <c r="M77" s="12"/>
      <c r="N77" s="349"/>
      <c r="O77" s="349"/>
      <c r="P77" s="349"/>
      <c r="U77" s="13"/>
    </row>
    <row r="78" spans="1:21" ht="15.75">
      <c r="A78" s="353"/>
      <c r="C78" s="353"/>
      <c r="E78" s="12"/>
      <c r="G78" s="12"/>
      <c r="I78" s="12"/>
      <c r="K78" s="12"/>
      <c r="M78" s="12"/>
      <c r="N78" s="349"/>
      <c r="O78" s="349"/>
      <c r="P78" s="349"/>
      <c r="U78" s="13"/>
    </row>
    <row r="79" spans="1:21" ht="15.75">
      <c r="A79" s="353"/>
      <c r="C79" s="353"/>
      <c r="E79" s="12"/>
      <c r="G79" s="12"/>
      <c r="I79" s="12"/>
      <c r="K79" s="12"/>
      <c r="M79" s="12"/>
      <c r="N79" s="349"/>
      <c r="O79" s="349"/>
      <c r="P79" s="349"/>
      <c r="U79" s="13"/>
    </row>
    <row r="80" spans="1:21" ht="15.75">
      <c r="A80" s="353"/>
      <c r="C80" s="353"/>
      <c r="E80" s="12"/>
      <c r="G80" s="12"/>
      <c r="I80" s="12"/>
      <c r="K80" s="12"/>
      <c r="M80" s="12"/>
      <c r="N80" s="349"/>
      <c r="O80" s="349"/>
      <c r="P80" s="349"/>
      <c r="U80" s="13"/>
    </row>
    <row r="81" spans="1:21" ht="15.75">
      <c r="A81" s="346"/>
      <c r="C81" s="346"/>
      <c r="E81" s="348"/>
      <c r="G81" s="348"/>
      <c r="I81" s="348"/>
      <c r="K81" s="348"/>
      <c r="M81" s="348"/>
      <c r="N81" s="349"/>
      <c r="O81" s="349"/>
      <c r="P81" s="349"/>
      <c r="U81" s="13"/>
    </row>
    <row r="82" spans="1:20" s="170" customFormat="1" ht="15.75">
      <c r="A82" s="353"/>
      <c r="C82" s="353"/>
      <c r="D82" s="347"/>
      <c r="E82" s="12"/>
      <c r="F82" s="348"/>
      <c r="G82" s="12"/>
      <c r="H82" s="348"/>
      <c r="I82" s="12"/>
      <c r="J82" s="348"/>
      <c r="K82" s="12"/>
      <c r="L82" s="348"/>
      <c r="M82" s="12"/>
      <c r="N82" s="349"/>
      <c r="O82" s="349"/>
      <c r="P82" s="349"/>
      <c r="Q82" s="348"/>
      <c r="R82" s="348"/>
      <c r="S82" s="348"/>
      <c r="T82" s="348"/>
    </row>
    <row r="83" spans="1:21" ht="15.75">
      <c r="A83" s="353"/>
      <c r="C83" s="353"/>
      <c r="E83" s="12"/>
      <c r="G83" s="12"/>
      <c r="I83" s="12"/>
      <c r="K83" s="12"/>
      <c r="M83" s="12"/>
      <c r="N83" s="349"/>
      <c r="O83" s="349"/>
      <c r="P83" s="349"/>
      <c r="U83" s="13"/>
    </row>
    <row r="84" spans="1:21" ht="15.75">
      <c r="A84" s="353"/>
      <c r="C84" s="353"/>
      <c r="E84" s="12"/>
      <c r="G84" s="12"/>
      <c r="I84" s="12"/>
      <c r="K84" s="12"/>
      <c r="M84" s="12"/>
      <c r="N84" s="349"/>
      <c r="O84" s="349"/>
      <c r="P84" s="349"/>
      <c r="U84" s="13"/>
    </row>
    <row r="85" spans="1:21" ht="15.75">
      <c r="A85" s="353"/>
      <c r="C85" s="353"/>
      <c r="E85" s="12"/>
      <c r="G85" s="12"/>
      <c r="I85" s="12"/>
      <c r="K85" s="12"/>
      <c r="M85" s="12"/>
      <c r="N85" s="349"/>
      <c r="O85" s="349"/>
      <c r="P85" s="349"/>
      <c r="U85" s="13"/>
    </row>
    <row r="86" spans="1:21" ht="15.75">
      <c r="A86" s="353"/>
      <c r="C86" s="353"/>
      <c r="E86" s="12"/>
      <c r="G86" s="12"/>
      <c r="I86" s="12"/>
      <c r="K86" s="12"/>
      <c r="M86" s="12"/>
      <c r="N86" s="349"/>
      <c r="O86" s="349"/>
      <c r="P86" s="349"/>
      <c r="U86" s="13"/>
    </row>
    <row r="87" spans="1:21" ht="15.75">
      <c r="A87" s="346"/>
      <c r="C87" s="346"/>
      <c r="E87" s="348"/>
      <c r="G87" s="348"/>
      <c r="I87" s="348"/>
      <c r="K87" s="348"/>
      <c r="M87" s="348"/>
      <c r="N87" s="349"/>
      <c r="O87" s="349"/>
      <c r="P87" s="349"/>
      <c r="U87" s="13"/>
    </row>
    <row r="88" spans="1:20" s="170" customFormat="1" ht="15.75">
      <c r="A88" s="353"/>
      <c r="C88" s="353"/>
      <c r="D88" s="347"/>
      <c r="E88" s="12"/>
      <c r="F88" s="348"/>
      <c r="G88" s="12"/>
      <c r="H88" s="348"/>
      <c r="I88" s="12"/>
      <c r="J88" s="348"/>
      <c r="K88" s="12"/>
      <c r="L88" s="348"/>
      <c r="M88" s="12"/>
      <c r="N88" s="349"/>
      <c r="O88" s="349"/>
      <c r="P88" s="349"/>
      <c r="Q88" s="348"/>
      <c r="R88" s="348"/>
      <c r="S88" s="348"/>
      <c r="T88" s="348"/>
    </row>
    <row r="89" spans="1:21" ht="15.75">
      <c r="A89" s="353"/>
      <c r="C89" s="353"/>
      <c r="E89" s="12"/>
      <c r="G89" s="12"/>
      <c r="I89" s="12"/>
      <c r="K89" s="12"/>
      <c r="M89" s="12"/>
      <c r="N89" s="349"/>
      <c r="O89" s="349"/>
      <c r="P89" s="349"/>
      <c r="U89" s="13"/>
    </row>
    <row r="90" spans="1:21" ht="15.75">
      <c r="A90" s="353"/>
      <c r="C90" s="353"/>
      <c r="E90" s="12"/>
      <c r="G90" s="12"/>
      <c r="I90" s="12"/>
      <c r="K90" s="12"/>
      <c r="M90" s="12"/>
      <c r="N90" s="349"/>
      <c r="O90" s="349"/>
      <c r="P90" s="349"/>
      <c r="U90" s="13"/>
    </row>
    <row r="91" spans="1:21" ht="15.75">
      <c r="A91" s="353"/>
      <c r="C91" s="353"/>
      <c r="E91" s="12"/>
      <c r="G91" s="12"/>
      <c r="I91" s="12"/>
      <c r="K91" s="12"/>
      <c r="M91" s="12"/>
      <c r="N91" s="349"/>
      <c r="O91" s="349"/>
      <c r="P91" s="349"/>
      <c r="U91" s="13"/>
    </row>
    <row r="92" spans="1:21" ht="15.75">
      <c r="A92" s="353"/>
      <c r="C92" s="353"/>
      <c r="E92" s="12"/>
      <c r="G92" s="12"/>
      <c r="I92" s="12"/>
      <c r="K92" s="12"/>
      <c r="M92" s="12"/>
      <c r="N92" s="349"/>
      <c r="O92" s="349"/>
      <c r="P92" s="349"/>
      <c r="U92" s="13"/>
    </row>
    <row r="93" spans="1:21" ht="15.75">
      <c r="A93" s="346"/>
      <c r="C93" s="346"/>
      <c r="E93" s="348"/>
      <c r="G93" s="348"/>
      <c r="I93" s="348"/>
      <c r="K93" s="348"/>
      <c r="M93" s="348"/>
      <c r="N93" s="349"/>
      <c r="O93" s="349"/>
      <c r="P93" s="349"/>
      <c r="U93" s="13"/>
    </row>
    <row r="94" spans="1:20" s="170" customFormat="1" ht="15.75">
      <c r="A94" s="353"/>
      <c r="C94" s="353"/>
      <c r="D94" s="347"/>
      <c r="E94" s="12"/>
      <c r="F94" s="348"/>
      <c r="G94" s="12"/>
      <c r="H94" s="348"/>
      <c r="I94" s="12"/>
      <c r="J94" s="348"/>
      <c r="K94" s="12"/>
      <c r="L94" s="348"/>
      <c r="M94" s="12"/>
      <c r="N94" s="349"/>
      <c r="O94" s="349"/>
      <c r="P94" s="349"/>
      <c r="Q94" s="348"/>
      <c r="R94" s="348"/>
      <c r="S94" s="348"/>
      <c r="T94" s="348"/>
    </row>
    <row r="95" spans="1:21" ht="15.75">
      <c r="A95" s="353"/>
      <c r="C95" s="353"/>
      <c r="E95" s="12"/>
      <c r="G95" s="12"/>
      <c r="I95" s="12"/>
      <c r="K95" s="12"/>
      <c r="M95" s="12"/>
      <c r="N95" s="349"/>
      <c r="O95" s="349"/>
      <c r="P95" s="349"/>
      <c r="U95" s="13"/>
    </row>
    <row r="96" spans="1:21" ht="15.75">
      <c r="A96" s="353"/>
      <c r="C96" s="353"/>
      <c r="E96" s="12"/>
      <c r="G96" s="12"/>
      <c r="I96" s="12"/>
      <c r="K96" s="12"/>
      <c r="M96" s="12"/>
      <c r="N96" s="349"/>
      <c r="O96" s="349"/>
      <c r="P96" s="349"/>
      <c r="U96" s="13"/>
    </row>
    <row r="97" spans="1:21" ht="15.75">
      <c r="A97" s="353"/>
      <c r="C97" s="353"/>
      <c r="E97" s="12"/>
      <c r="G97" s="12"/>
      <c r="I97" s="12"/>
      <c r="K97" s="12"/>
      <c r="M97" s="12"/>
      <c r="N97" s="349"/>
      <c r="O97" s="349"/>
      <c r="P97" s="349"/>
      <c r="U97" s="13"/>
    </row>
    <row r="98" spans="1:21" ht="15.75">
      <c r="A98" s="353"/>
      <c r="C98" s="353"/>
      <c r="E98" s="12"/>
      <c r="G98" s="12"/>
      <c r="I98" s="12"/>
      <c r="K98" s="12"/>
      <c r="M98" s="12"/>
      <c r="N98" s="349"/>
      <c r="O98" s="349"/>
      <c r="P98" s="349"/>
      <c r="U98" s="13"/>
    </row>
    <row r="99" spans="1:21" ht="15.75">
      <c r="A99" s="346"/>
      <c r="C99" s="346"/>
      <c r="E99" s="348"/>
      <c r="G99" s="348"/>
      <c r="I99" s="348"/>
      <c r="K99" s="348"/>
      <c r="M99" s="348"/>
      <c r="N99" s="349"/>
      <c r="O99" s="349"/>
      <c r="P99" s="349"/>
      <c r="U99" s="13"/>
    </row>
    <row r="100" spans="1:20" s="170" customFormat="1" ht="15.75">
      <c r="A100" s="353"/>
      <c r="C100" s="353"/>
      <c r="D100" s="347"/>
      <c r="E100" s="12"/>
      <c r="F100" s="348"/>
      <c r="G100" s="12"/>
      <c r="H100" s="348"/>
      <c r="I100" s="12"/>
      <c r="J100" s="348"/>
      <c r="K100" s="12"/>
      <c r="L100" s="348"/>
      <c r="M100" s="12"/>
      <c r="N100" s="349"/>
      <c r="O100" s="349"/>
      <c r="P100" s="349"/>
      <c r="Q100" s="348"/>
      <c r="R100" s="348"/>
      <c r="S100" s="348"/>
      <c r="T100" s="348"/>
    </row>
    <row r="101" spans="1:21" ht="15.75">
      <c r="A101" s="353"/>
      <c r="C101" s="353"/>
      <c r="E101" s="12"/>
      <c r="G101" s="12"/>
      <c r="I101" s="12"/>
      <c r="K101" s="12"/>
      <c r="M101" s="12"/>
      <c r="N101" s="349"/>
      <c r="O101" s="349"/>
      <c r="P101" s="349"/>
      <c r="U101" s="13"/>
    </row>
    <row r="102" spans="1:21" ht="15.75">
      <c r="A102" s="353"/>
      <c r="C102" s="353"/>
      <c r="E102" s="12"/>
      <c r="G102" s="12"/>
      <c r="I102" s="12"/>
      <c r="K102" s="12"/>
      <c r="M102" s="12"/>
      <c r="N102" s="349"/>
      <c r="O102" s="349"/>
      <c r="P102" s="349"/>
      <c r="U102" s="13"/>
    </row>
    <row r="103" spans="1:21" ht="15.75">
      <c r="A103" s="353"/>
      <c r="C103" s="353"/>
      <c r="E103" s="12"/>
      <c r="G103" s="12"/>
      <c r="I103" s="12"/>
      <c r="K103" s="12"/>
      <c r="M103" s="12"/>
      <c r="N103" s="349"/>
      <c r="O103" s="349"/>
      <c r="P103" s="349"/>
      <c r="U103" s="13"/>
    </row>
    <row r="104" spans="1:21" ht="15.75">
      <c r="A104" s="353"/>
      <c r="C104" s="353"/>
      <c r="E104" s="12"/>
      <c r="G104" s="12"/>
      <c r="I104" s="12"/>
      <c r="K104" s="12"/>
      <c r="M104" s="12"/>
      <c r="N104" s="349"/>
      <c r="O104" s="349"/>
      <c r="P104" s="349"/>
      <c r="U104" s="13"/>
    </row>
    <row r="105" spans="1:21" ht="15.75">
      <c r="A105" s="346"/>
      <c r="C105" s="346"/>
      <c r="E105" s="348"/>
      <c r="G105" s="348"/>
      <c r="I105" s="348"/>
      <c r="K105" s="348"/>
      <c r="M105" s="348"/>
      <c r="N105" s="349"/>
      <c r="O105" s="349"/>
      <c r="P105" s="349"/>
      <c r="U105" s="13"/>
    </row>
    <row r="106" spans="1:20" s="170" customFormat="1" ht="15.75">
      <c r="A106" s="353"/>
      <c r="C106" s="353"/>
      <c r="D106" s="347"/>
      <c r="E106" s="12"/>
      <c r="F106" s="348"/>
      <c r="G106" s="12"/>
      <c r="H106" s="348"/>
      <c r="I106" s="12"/>
      <c r="J106" s="348"/>
      <c r="K106" s="12"/>
      <c r="L106" s="348"/>
      <c r="M106" s="12"/>
      <c r="N106" s="349"/>
      <c r="O106" s="349"/>
      <c r="P106" s="349"/>
      <c r="Q106" s="348"/>
      <c r="R106" s="348"/>
      <c r="S106" s="348"/>
      <c r="T106" s="348"/>
    </row>
    <row r="107" spans="1:21" ht="15.75">
      <c r="A107" s="353"/>
      <c r="C107" s="353"/>
      <c r="E107" s="12"/>
      <c r="G107" s="12"/>
      <c r="I107" s="12"/>
      <c r="K107" s="12"/>
      <c r="M107" s="12"/>
      <c r="N107" s="349"/>
      <c r="O107" s="349"/>
      <c r="P107" s="349"/>
      <c r="U107" s="13"/>
    </row>
    <row r="108" spans="1:21" ht="15.75">
      <c r="A108" s="353"/>
      <c r="C108" s="353"/>
      <c r="E108" s="12"/>
      <c r="G108" s="12"/>
      <c r="I108" s="12"/>
      <c r="K108" s="12"/>
      <c r="M108" s="12"/>
      <c r="N108" s="349"/>
      <c r="O108" s="349"/>
      <c r="P108" s="349"/>
      <c r="U108" s="13"/>
    </row>
    <row r="109" spans="1:21" ht="15.75">
      <c r="A109" s="353"/>
      <c r="C109" s="353"/>
      <c r="E109" s="12"/>
      <c r="G109" s="12"/>
      <c r="I109" s="12"/>
      <c r="K109" s="12"/>
      <c r="M109" s="12"/>
      <c r="N109" s="349"/>
      <c r="O109" s="349"/>
      <c r="P109" s="349"/>
      <c r="U109" s="13"/>
    </row>
    <row r="110" spans="1:21" ht="15.75">
      <c r="A110" s="353"/>
      <c r="C110" s="353"/>
      <c r="E110" s="12"/>
      <c r="G110" s="12"/>
      <c r="I110" s="12"/>
      <c r="K110" s="12"/>
      <c r="M110" s="12"/>
      <c r="N110" s="349"/>
      <c r="O110" s="349"/>
      <c r="P110" s="349"/>
      <c r="U110" s="13"/>
    </row>
    <row r="111" spans="1:21" ht="15.75">
      <c r="A111" s="346"/>
      <c r="C111" s="346"/>
      <c r="E111" s="348"/>
      <c r="G111" s="348"/>
      <c r="I111" s="348"/>
      <c r="K111" s="348"/>
      <c r="M111" s="348"/>
      <c r="N111" s="349"/>
      <c r="O111" s="349"/>
      <c r="P111" s="349"/>
      <c r="U111" s="13"/>
    </row>
    <row r="112" spans="1:20" s="170" customFormat="1" ht="15.75">
      <c r="A112" s="353"/>
      <c r="C112" s="353"/>
      <c r="D112" s="347"/>
      <c r="E112" s="12"/>
      <c r="F112" s="348"/>
      <c r="G112" s="12"/>
      <c r="H112" s="348"/>
      <c r="I112" s="12"/>
      <c r="J112" s="348"/>
      <c r="K112" s="12"/>
      <c r="L112" s="348"/>
      <c r="M112" s="12"/>
      <c r="N112" s="349"/>
      <c r="O112" s="349"/>
      <c r="P112" s="349"/>
      <c r="Q112" s="348"/>
      <c r="R112" s="348"/>
      <c r="S112" s="348"/>
      <c r="T112" s="348"/>
    </row>
    <row r="113" spans="1:21" ht="15.75">
      <c r="A113" s="353"/>
      <c r="C113" s="353"/>
      <c r="E113" s="12"/>
      <c r="G113" s="12"/>
      <c r="I113" s="12"/>
      <c r="K113" s="12"/>
      <c r="M113" s="12"/>
      <c r="N113" s="349"/>
      <c r="O113" s="349"/>
      <c r="P113" s="349"/>
      <c r="U113" s="13"/>
    </row>
    <row r="114" spans="1:21" ht="15.75">
      <c r="A114" s="353"/>
      <c r="C114" s="353"/>
      <c r="E114" s="12"/>
      <c r="G114" s="12"/>
      <c r="I114" s="12"/>
      <c r="K114" s="12"/>
      <c r="M114" s="12"/>
      <c r="N114" s="349"/>
      <c r="O114" s="349"/>
      <c r="P114" s="349"/>
      <c r="U114" s="13"/>
    </row>
    <row r="115" spans="1:21" ht="15.75">
      <c r="A115" s="353"/>
      <c r="C115" s="353"/>
      <c r="E115" s="12"/>
      <c r="G115" s="12"/>
      <c r="I115" s="12"/>
      <c r="K115" s="12"/>
      <c r="M115" s="12"/>
      <c r="N115" s="349"/>
      <c r="O115" s="349"/>
      <c r="P115" s="349"/>
      <c r="U115" s="13"/>
    </row>
    <row r="116" spans="1:21" ht="15.75">
      <c r="A116" s="353"/>
      <c r="C116" s="353"/>
      <c r="E116" s="12"/>
      <c r="G116" s="12"/>
      <c r="I116" s="12"/>
      <c r="K116" s="12"/>
      <c r="M116" s="12"/>
      <c r="N116" s="349"/>
      <c r="O116" s="349"/>
      <c r="P116" s="349"/>
      <c r="U116" s="13"/>
    </row>
    <row r="117" spans="1:21" ht="15.75">
      <c r="A117" s="346"/>
      <c r="C117" s="346"/>
      <c r="E117" s="348"/>
      <c r="G117" s="348"/>
      <c r="I117" s="348"/>
      <c r="K117" s="348"/>
      <c r="M117" s="348"/>
      <c r="N117" s="349"/>
      <c r="O117" s="349"/>
      <c r="P117" s="349"/>
      <c r="U117" s="13"/>
    </row>
    <row r="118" spans="1:20" s="170" customFormat="1" ht="15.75">
      <c r="A118" s="353"/>
      <c r="C118" s="353"/>
      <c r="D118" s="347"/>
      <c r="E118" s="12"/>
      <c r="F118" s="348"/>
      <c r="G118" s="12"/>
      <c r="H118" s="348"/>
      <c r="I118" s="12"/>
      <c r="J118" s="348"/>
      <c r="K118" s="12"/>
      <c r="L118" s="348"/>
      <c r="M118" s="12"/>
      <c r="N118" s="349"/>
      <c r="O118" s="349"/>
      <c r="P118" s="349"/>
      <c r="Q118" s="348"/>
      <c r="R118" s="348"/>
      <c r="S118" s="348"/>
      <c r="T118" s="348"/>
    </row>
    <row r="119" spans="1:21" ht="15.75">
      <c r="A119" s="353"/>
      <c r="C119" s="353"/>
      <c r="E119" s="12"/>
      <c r="G119" s="12"/>
      <c r="I119" s="12"/>
      <c r="K119" s="12"/>
      <c r="M119" s="12"/>
      <c r="N119" s="349"/>
      <c r="O119" s="349"/>
      <c r="P119" s="349"/>
      <c r="U119" s="13"/>
    </row>
    <row r="120" spans="1:21" ht="15.75">
      <c r="A120" s="353"/>
      <c r="C120" s="353"/>
      <c r="E120" s="12"/>
      <c r="G120" s="12"/>
      <c r="I120" s="12"/>
      <c r="K120" s="12"/>
      <c r="M120" s="12"/>
      <c r="N120" s="349"/>
      <c r="O120" s="349"/>
      <c r="P120" s="349"/>
      <c r="U120" s="13"/>
    </row>
    <row r="121" spans="1:21" ht="15.75">
      <c r="A121" s="353"/>
      <c r="C121" s="353"/>
      <c r="E121" s="12"/>
      <c r="G121" s="12"/>
      <c r="I121" s="12"/>
      <c r="K121" s="12"/>
      <c r="M121" s="12"/>
      <c r="N121" s="349"/>
      <c r="O121" s="349"/>
      <c r="P121" s="349"/>
      <c r="U121" s="13"/>
    </row>
    <row r="122" spans="1:21" ht="15.75">
      <c r="A122" s="353"/>
      <c r="C122" s="353"/>
      <c r="E122" s="12"/>
      <c r="G122" s="12"/>
      <c r="I122" s="12"/>
      <c r="K122" s="12"/>
      <c r="M122" s="12"/>
      <c r="N122" s="349"/>
      <c r="O122" s="349"/>
      <c r="P122" s="349"/>
      <c r="U122" s="13"/>
    </row>
    <row r="123" spans="1:21" ht="15.75">
      <c r="A123" s="346"/>
      <c r="C123" s="346"/>
      <c r="E123" s="348"/>
      <c r="G123" s="348"/>
      <c r="I123" s="348"/>
      <c r="K123" s="348"/>
      <c r="M123" s="348"/>
      <c r="N123" s="349"/>
      <c r="O123" s="349"/>
      <c r="P123" s="349"/>
      <c r="U123" s="13"/>
    </row>
    <row r="124" spans="1:20" s="170" customFormat="1" ht="15.75">
      <c r="A124" s="353"/>
      <c r="C124" s="353"/>
      <c r="D124" s="347"/>
      <c r="E124" s="12"/>
      <c r="F124" s="348"/>
      <c r="G124" s="12"/>
      <c r="H124" s="348"/>
      <c r="I124" s="12"/>
      <c r="J124" s="348"/>
      <c r="K124" s="12"/>
      <c r="L124" s="348"/>
      <c r="M124" s="12"/>
      <c r="N124" s="349"/>
      <c r="O124" s="349"/>
      <c r="P124" s="349"/>
      <c r="Q124" s="348"/>
      <c r="R124" s="348"/>
      <c r="S124" s="348"/>
      <c r="T124" s="348"/>
    </row>
    <row r="125" spans="1:21" ht="15.75">
      <c r="A125" s="353"/>
      <c r="C125" s="353"/>
      <c r="E125" s="12"/>
      <c r="G125" s="12"/>
      <c r="I125" s="12"/>
      <c r="K125" s="12"/>
      <c r="M125" s="12"/>
      <c r="N125" s="349"/>
      <c r="O125" s="349"/>
      <c r="P125" s="349"/>
      <c r="U125" s="13"/>
    </row>
    <row r="126" spans="1:21" ht="15.75">
      <c r="A126" s="353"/>
      <c r="C126" s="353"/>
      <c r="E126" s="12"/>
      <c r="G126" s="12"/>
      <c r="I126" s="12"/>
      <c r="K126" s="12"/>
      <c r="M126" s="12"/>
      <c r="N126" s="349"/>
      <c r="O126" s="349"/>
      <c r="P126" s="349"/>
      <c r="U126" s="13"/>
    </row>
    <row r="127" spans="1:21" ht="15.75">
      <c r="A127" s="353"/>
      <c r="C127" s="353"/>
      <c r="E127" s="12"/>
      <c r="G127" s="12"/>
      <c r="I127" s="12"/>
      <c r="K127" s="12"/>
      <c r="M127" s="12"/>
      <c r="N127" s="349"/>
      <c r="O127" s="349"/>
      <c r="P127" s="349"/>
      <c r="U127" s="13"/>
    </row>
    <row r="128" spans="1:21" ht="15.75">
      <c r="A128" s="353"/>
      <c r="C128" s="353"/>
      <c r="E128" s="12"/>
      <c r="G128" s="12"/>
      <c r="I128" s="12"/>
      <c r="K128" s="12"/>
      <c r="M128" s="12"/>
      <c r="N128" s="349"/>
      <c r="O128" s="349"/>
      <c r="P128" s="349"/>
      <c r="U128" s="13"/>
    </row>
    <row r="129" spans="1:21" ht="15.75">
      <c r="A129" s="346"/>
      <c r="C129" s="346"/>
      <c r="E129" s="348"/>
      <c r="G129" s="348"/>
      <c r="I129" s="348"/>
      <c r="K129" s="348"/>
      <c r="M129" s="348"/>
      <c r="N129" s="349"/>
      <c r="O129" s="349"/>
      <c r="P129" s="349"/>
      <c r="U129" s="13"/>
    </row>
    <row r="130" spans="1:20" s="170" customFormat="1" ht="15.75">
      <c r="A130" s="353"/>
      <c r="C130" s="353"/>
      <c r="D130" s="347"/>
      <c r="E130" s="12"/>
      <c r="F130" s="348"/>
      <c r="G130" s="12"/>
      <c r="H130" s="348"/>
      <c r="I130" s="12"/>
      <c r="J130" s="348"/>
      <c r="K130" s="12"/>
      <c r="L130" s="348"/>
      <c r="M130" s="12"/>
      <c r="N130" s="349"/>
      <c r="O130" s="349"/>
      <c r="P130" s="349"/>
      <c r="Q130" s="348"/>
      <c r="R130" s="348"/>
      <c r="S130" s="348"/>
      <c r="T130" s="348"/>
    </row>
    <row r="131" spans="1:21" ht="15.75">
      <c r="A131" s="353"/>
      <c r="C131" s="353"/>
      <c r="E131" s="12"/>
      <c r="G131" s="12"/>
      <c r="I131" s="12"/>
      <c r="K131" s="12"/>
      <c r="M131" s="12"/>
      <c r="N131" s="349"/>
      <c r="O131" s="349"/>
      <c r="P131" s="349"/>
      <c r="U131" s="13"/>
    </row>
    <row r="132" spans="1:21" ht="15.75">
      <c r="A132" s="353"/>
      <c r="C132" s="353"/>
      <c r="E132" s="12"/>
      <c r="G132" s="12"/>
      <c r="I132" s="12"/>
      <c r="K132" s="12"/>
      <c r="M132" s="12"/>
      <c r="N132" s="349"/>
      <c r="O132" s="349"/>
      <c r="P132" s="349"/>
      <c r="U132" s="13"/>
    </row>
    <row r="133" spans="1:21" ht="15.75">
      <c r="A133" s="353"/>
      <c r="C133" s="353"/>
      <c r="E133" s="12"/>
      <c r="G133" s="12"/>
      <c r="I133" s="12"/>
      <c r="K133" s="12"/>
      <c r="M133" s="12"/>
      <c r="N133" s="349"/>
      <c r="O133" s="349"/>
      <c r="P133" s="349"/>
      <c r="U133" s="13"/>
    </row>
    <row r="134" spans="1:21" ht="15.75">
      <c r="A134" s="353"/>
      <c r="C134" s="353"/>
      <c r="E134" s="12"/>
      <c r="G134" s="12"/>
      <c r="I134" s="12"/>
      <c r="K134" s="12"/>
      <c r="M134" s="12"/>
      <c r="N134" s="349"/>
      <c r="O134" s="349"/>
      <c r="P134" s="349"/>
      <c r="U134" s="13"/>
    </row>
    <row r="135" spans="1:16" ht="15.75">
      <c r="A135" s="346"/>
      <c r="C135" s="346"/>
      <c r="E135" s="348"/>
      <c r="G135" s="348"/>
      <c r="I135" s="348"/>
      <c r="K135" s="348"/>
      <c r="M135" s="348"/>
      <c r="N135" s="349"/>
      <c r="O135" s="349"/>
      <c r="P135" s="349"/>
    </row>
    <row r="136" spans="1:16" ht="15.75">
      <c r="A136" s="353"/>
      <c r="C136" s="353"/>
      <c r="E136" s="12"/>
      <c r="G136" s="12"/>
      <c r="I136" s="12"/>
      <c r="K136" s="12"/>
      <c r="M136" s="12"/>
      <c r="N136" s="349"/>
      <c r="O136" s="349"/>
      <c r="P136" s="349"/>
    </row>
    <row r="137" spans="1:16" ht="15.75">
      <c r="A137" s="353"/>
      <c r="C137" s="353"/>
      <c r="E137" s="12"/>
      <c r="G137" s="12"/>
      <c r="I137" s="12"/>
      <c r="K137" s="12"/>
      <c r="M137" s="12"/>
      <c r="N137" s="349"/>
      <c r="O137" s="349"/>
      <c r="P137" s="349"/>
    </row>
    <row r="138" spans="1:16" ht="15.75">
      <c r="A138" s="353"/>
      <c r="C138" s="353"/>
      <c r="E138" s="12"/>
      <c r="G138" s="12"/>
      <c r="I138" s="12"/>
      <c r="K138" s="12"/>
      <c r="M138" s="12"/>
      <c r="N138" s="349"/>
      <c r="O138" s="349"/>
      <c r="P138" s="349"/>
    </row>
    <row r="139" spans="1:16" ht="15.75">
      <c r="A139" s="353"/>
      <c r="C139" s="353"/>
      <c r="E139" s="12"/>
      <c r="G139" s="12"/>
      <c r="I139" s="12"/>
      <c r="K139" s="12"/>
      <c r="M139" s="12"/>
      <c r="N139" s="349"/>
      <c r="O139" s="349"/>
      <c r="P139" s="349"/>
    </row>
    <row r="140" spans="1:16" ht="15.75">
      <c r="A140" s="353"/>
      <c r="C140" s="353"/>
      <c r="E140" s="12"/>
      <c r="G140" s="12"/>
      <c r="I140" s="12"/>
      <c r="K140" s="12"/>
      <c r="M140" s="12"/>
      <c r="N140" s="349"/>
      <c r="O140" s="349"/>
      <c r="P140" s="349"/>
    </row>
    <row r="141" spans="1:16" ht="15.75">
      <c r="A141" s="346"/>
      <c r="C141" s="346"/>
      <c r="E141" s="348"/>
      <c r="G141" s="348"/>
      <c r="I141" s="348"/>
      <c r="K141" s="348"/>
      <c r="M141" s="348"/>
      <c r="N141" s="349"/>
      <c r="O141" s="349"/>
      <c r="P141" s="349"/>
    </row>
    <row r="142" spans="1:16" ht="15.75">
      <c r="A142" s="353"/>
      <c r="C142" s="353"/>
      <c r="E142" s="12"/>
      <c r="G142" s="12"/>
      <c r="I142" s="12"/>
      <c r="K142" s="12"/>
      <c r="M142" s="12"/>
      <c r="N142" s="349"/>
      <c r="O142" s="349"/>
      <c r="P142" s="349"/>
    </row>
    <row r="143" spans="1:16" ht="15.75">
      <c r="A143" s="353"/>
      <c r="C143" s="353"/>
      <c r="E143" s="12"/>
      <c r="G143" s="12"/>
      <c r="I143" s="12"/>
      <c r="K143" s="12"/>
      <c r="M143" s="12"/>
      <c r="N143" s="349"/>
      <c r="O143" s="349"/>
      <c r="P143" s="349"/>
    </row>
    <row r="144" spans="1:16" ht="15.75">
      <c r="A144" s="353"/>
      <c r="C144" s="353"/>
      <c r="E144" s="12"/>
      <c r="G144" s="12"/>
      <c r="I144" s="12"/>
      <c r="K144" s="12"/>
      <c r="M144" s="12"/>
      <c r="N144" s="349"/>
      <c r="O144" s="349"/>
      <c r="P144" s="349"/>
    </row>
    <row r="145" spans="1:16" ht="15.75">
      <c r="A145" s="353"/>
      <c r="C145" s="353"/>
      <c r="E145" s="12"/>
      <c r="G145" s="12"/>
      <c r="I145" s="12"/>
      <c r="K145" s="12"/>
      <c r="M145" s="12"/>
      <c r="N145" s="349"/>
      <c r="O145" s="349"/>
      <c r="P145" s="349"/>
    </row>
  </sheetData>
  <sheetProtection/>
  <mergeCells count="6">
    <mergeCell ref="B36:O36"/>
    <mergeCell ref="A1:P1"/>
    <mergeCell ref="M3:P3"/>
    <mergeCell ref="B5:O5"/>
    <mergeCell ref="B15:O15"/>
    <mergeCell ref="B25:O25"/>
  </mergeCells>
  <printOptions/>
  <pageMargins left="0.7" right="0.7" top="0.787401575" bottom="0.787401575" header="0.3" footer="0.3"/>
  <pageSetup horizontalDpi="600" verticalDpi="600" orientation="portrait" paperSize="9" scale="74" r:id="rId1"/>
  <colBreaks count="1" manualBreakCount="1">
    <brk id="16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Z40"/>
  <sheetViews>
    <sheetView zoomScalePageLayoutView="0" workbookViewId="0" topLeftCell="A1">
      <selection activeCell="A2" sqref="A2"/>
    </sheetView>
  </sheetViews>
  <sheetFormatPr defaultColWidth="1.7109375" defaultRowHeight="15"/>
  <cols>
    <col min="1" max="1" width="4.7109375" style="82" customWidth="1"/>
    <col min="2" max="2" width="42.140625" style="82" customWidth="1"/>
    <col min="3" max="3" width="9.7109375" style="82" hidden="1" customWidth="1"/>
    <col min="4" max="4" width="5.7109375" style="87" customWidth="1"/>
    <col min="5" max="5" width="1.7109375" style="82" customWidth="1"/>
    <col min="6" max="6" width="5.7109375" style="88" customWidth="1"/>
    <col min="7" max="7" width="5.7109375" style="87" customWidth="1"/>
    <col min="8" max="8" width="1.7109375" style="82" customWidth="1"/>
    <col min="9" max="9" width="5.7109375" style="88" customWidth="1"/>
    <col min="10" max="10" width="5.7109375" style="89" customWidth="1"/>
    <col min="11" max="11" width="1.7109375" style="82" customWidth="1"/>
    <col min="12" max="12" width="5.7109375" style="88" customWidth="1"/>
    <col min="13" max="13" width="5.7109375" style="89" customWidth="1"/>
    <col min="14" max="14" width="1.7109375" style="82" customWidth="1"/>
    <col min="15" max="15" width="5.7109375" style="88" customWidth="1"/>
    <col min="16" max="16" width="8.7109375" style="89" customWidth="1"/>
    <col min="17" max="17" width="8.7109375" style="87" customWidth="1"/>
    <col min="18" max="18" width="8.8515625" style="89" customWidth="1"/>
    <col min="19" max="19" width="8.8515625" style="87" customWidth="1"/>
    <col min="20" max="20" width="5.28125" style="82" customWidth="1"/>
    <col min="21" max="21" width="13.7109375" style="82" customWidth="1"/>
    <col min="22" max="22" width="10.00390625" style="82" customWidth="1"/>
    <col min="23" max="23" width="7.00390625" style="82" customWidth="1"/>
    <col min="24" max="241" width="9.140625" style="85" customWidth="1"/>
    <col min="242" max="242" width="2.7109375" style="85" customWidth="1"/>
    <col min="243" max="243" width="17.57421875" style="85" bestFit="1" customWidth="1"/>
    <col min="244" max="244" width="0" style="85" hidden="1" customWidth="1"/>
    <col min="245" max="16384" width="1.7109375" style="85" customWidth="1"/>
  </cols>
  <sheetData>
    <row r="1" spans="1:23" s="63" customFormat="1" ht="36">
      <c r="A1" s="617" t="s">
        <v>98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2"/>
    </row>
    <row r="2" spans="1:23" s="63" customFormat="1" ht="21">
      <c r="A2" s="102"/>
      <c r="B2" s="102"/>
      <c r="C2" s="102"/>
      <c r="D2" s="103"/>
      <c r="E2" s="102"/>
      <c r="F2" s="104"/>
      <c r="G2" s="103"/>
      <c r="H2" s="102"/>
      <c r="I2" s="104"/>
      <c r="J2" s="105"/>
      <c r="K2" s="102"/>
      <c r="L2" s="104"/>
      <c r="M2" s="105"/>
      <c r="N2" s="102"/>
      <c r="O2" s="104"/>
      <c r="P2" s="106"/>
      <c r="Q2" s="103"/>
      <c r="R2" s="105"/>
      <c r="S2" s="103"/>
      <c r="T2" s="102"/>
      <c r="U2" s="102"/>
      <c r="V2" s="102"/>
      <c r="W2" s="62"/>
    </row>
    <row r="3" spans="1:26" s="62" customFormat="1" ht="21">
      <c r="A3" s="107"/>
      <c r="B3" s="108" t="s">
        <v>6</v>
      </c>
      <c r="C3" s="109" t="s">
        <v>0</v>
      </c>
      <c r="D3" s="110"/>
      <c r="E3" s="111">
        <v>1</v>
      </c>
      <c r="F3" s="112"/>
      <c r="G3" s="110"/>
      <c r="H3" s="111">
        <v>2</v>
      </c>
      <c r="I3" s="112"/>
      <c r="J3" s="110"/>
      <c r="K3" s="111">
        <v>3</v>
      </c>
      <c r="L3" s="112"/>
      <c r="M3" s="110"/>
      <c r="N3" s="111">
        <v>4</v>
      </c>
      <c r="O3" s="112"/>
      <c r="P3" s="113" t="s">
        <v>1</v>
      </c>
      <c r="Q3" s="114" t="s">
        <v>2</v>
      </c>
      <c r="R3" s="619" t="s">
        <v>73</v>
      </c>
      <c r="S3" s="620"/>
      <c r="T3" s="618" t="s">
        <v>3</v>
      </c>
      <c r="U3" s="618"/>
      <c r="V3" s="115" t="s">
        <v>4</v>
      </c>
      <c r="W3" s="64"/>
      <c r="X3" s="65"/>
      <c r="Y3" s="65"/>
      <c r="Z3" s="65"/>
    </row>
    <row r="4" spans="1:26" s="63" customFormat="1" ht="21">
      <c r="A4" s="101">
        <v>1</v>
      </c>
      <c r="B4" s="66" t="s">
        <v>74</v>
      </c>
      <c r="C4" s="67">
        <v>777644380</v>
      </c>
      <c r="D4" s="116"/>
      <c r="E4" s="117"/>
      <c r="F4" s="118"/>
      <c r="G4" s="68">
        <v>0</v>
      </c>
      <c r="H4" s="69" t="s">
        <v>5</v>
      </c>
      <c r="I4" s="70">
        <v>0</v>
      </c>
      <c r="J4" s="68">
        <v>0</v>
      </c>
      <c r="K4" s="69" t="s">
        <v>5</v>
      </c>
      <c r="L4" s="70">
        <v>0</v>
      </c>
      <c r="M4" s="68">
        <v>0</v>
      </c>
      <c r="N4" s="69" t="s">
        <v>5</v>
      </c>
      <c r="O4" s="70">
        <v>0</v>
      </c>
      <c r="P4" s="71">
        <f>IF(G4&gt;I4,1,0)+IF(J4&gt;L4,1,0)+IF(M4&gt;O4,1,0)</f>
        <v>0</v>
      </c>
      <c r="Q4" s="72">
        <f>IF(G4&lt;I4,1,0)+IF(J4&lt;L4,1,0)+IF(M4&lt;O4,1,0)</f>
        <v>0</v>
      </c>
      <c r="R4" s="73">
        <f>G4+J4+M4</f>
        <v>0</v>
      </c>
      <c r="S4" s="72">
        <f>I4+L4+O4</f>
        <v>0</v>
      </c>
      <c r="T4" s="621">
        <f>P4*2+Q4*1</f>
        <v>0</v>
      </c>
      <c r="U4" s="621"/>
      <c r="V4" s="74">
        <f>1+IF(T4&lt;T5,1,0)+IF(T4&lt;T6,1,0)+IF(T4&lt;T7,1,0)</f>
        <v>1</v>
      </c>
      <c r="W4" s="62"/>
      <c r="X4" s="65"/>
      <c r="Y4" s="65"/>
      <c r="Z4" s="75"/>
    </row>
    <row r="5" spans="1:26" s="63" customFormat="1" ht="21">
      <c r="A5" s="101">
        <v>2</v>
      </c>
      <c r="B5" s="66" t="s">
        <v>75</v>
      </c>
      <c r="C5" s="67">
        <v>602693433</v>
      </c>
      <c r="D5" s="76">
        <f>I4</f>
        <v>0</v>
      </c>
      <c r="E5" s="77" t="s">
        <v>5</v>
      </c>
      <c r="F5" s="78">
        <f>G4</f>
        <v>0</v>
      </c>
      <c r="G5" s="119"/>
      <c r="H5" s="120"/>
      <c r="I5" s="121"/>
      <c r="J5" s="68">
        <v>0</v>
      </c>
      <c r="K5" s="69" t="s">
        <v>5</v>
      </c>
      <c r="L5" s="70">
        <v>0</v>
      </c>
      <c r="M5" s="68">
        <v>0</v>
      </c>
      <c r="N5" s="69" t="s">
        <v>5</v>
      </c>
      <c r="O5" s="70">
        <v>0</v>
      </c>
      <c r="P5" s="71">
        <f>IF(D5&gt;F5,1,0)+IF(J5&gt;L5,1,0)+IF(M5&gt;O5,1,0)</f>
        <v>0</v>
      </c>
      <c r="Q5" s="72">
        <f>IF(D5&lt;F5,1,0)+IF(J5&lt;L5,1,0)+IF(M5&lt;O5,1,0)</f>
        <v>0</v>
      </c>
      <c r="R5" s="73">
        <f>D5+J5+M5</f>
        <v>0</v>
      </c>
      <c r="S5" s="72">
        <f>F5+L5+O5</f>
        <v>0</v>
      </c>
      <c r="T5" s="621">
        <f>P5*2+Q5*1</f>
        <v>0</v>
      </c>
      <c r="U5" s="621"/>
      <c r="V5" s="74">
        <f>1+IF(T5&lt;T4,1,0)+IF(T5&lt;T6,1,0)+IF(T5&lt;T7,1,0)</f>
        <v>1</v>
      </c>
      <c r="W5" s="62"/>
      <c r="X5" s="65"/>
      <c r="Y5" s="65"/>
      <c r="Z5" s="75"/>
    </row>
    <row r="6" spans="1:26" s="63" customFormat="1" ht="21">
      <c r="A6" s="101">
        <v>3</v>
      </c>
      <c r="B6" s="66" t="s">
        <v>76</v>
      </c>
      <c r="C6" s="67">
        <v>602235700</v>
      </c>
      <c r="D6" s="76">
        <f>L4</f>
        <v>0</v>
      </c>
      <c r="E6" s="77" t="s">
        <v>5</v>
      </c>
      <c r="F6" s="78">
        <f>J4</f>
        <v>0</v>
      </c>
      <c r="G6" s="76">
        <f>L5</f>
        <v>0</v>
      </c>
      <c r="H6" s="77" t="s">
        <v>5</v>
      </c>
      <c r="I6" s="78">
        <f>J5</f>
        <v>0</v>
      </c>
      <c r="J6" s="119"/>
      <c r="K6" s="120"/>
      <c r="L6" s="121"/>
      <c r="M6" s="68">
        <v>0</v>
      </c>
      <c r="N6" s="69" t="s">
        <v>5</v>
      </c>
      <c r="O6" s="70">
        <v>0</v>
      </c>
      <c r="P6" s="71">
        <f>IF(D6&gt;F6,1,0)+IF(G6&gt;I6,1,0)+IF(M6&gt;O6,1,0)</f>
        <v>0</v>
      </c>
      <c r="Q6" s="72">
        <f>IF(D6&lt;F6,1,0)+IF(G6&lt;I6,1,0)+IF(M6&lt;O6,1,0)</f>
        <v>0</v>
      </c>
      <c r="R6" s="73">
        <f>D6+G6+M6</f>
        <v>0</v>
      </c>
      <c r="S6" s="72">
        <f>F6+I6+O6</f>
        <v>0</v>
      </c>
      <c r="T6" s="621">
        <f>P6*2+Q6*1</f>
        <v>0</v>
      </c>
      <c r="U6" s="621"/>
      <c r="V6" s="74">
        <f>1+IF(T6&lt;T4,1,0)+IF(T6&lt;T5,1,0)+IF(T6&lt;T7,1,0)</f>
        <v>1</v>
      </c>
      <c r="W6" s="62"/>
      <c r="X6" s="65"/>
      <c r="Y6" s="65"/>
      <c r="Z6" s="75"/>
    </row>
    <row r="7" spans="1:26" s="63" customFormat="1" ht="21">
      <c r="A7" s="101">
        <v>4</v>
      </c>
      <c r="B7" s="66" t="s">
        <v>77</v>
      </c>
      <c r="C7" s="67">
        <v>737215132</v>
      </c>
      <c r="D7" s="76">
        <f>O4</f>
        <v>0</v>
      </c>
      <c r="E7" s="77" t="s">
        <v>5</v>
      </c>
      <c r="F7" s="78">
        <f>M4</f>
        <v>0</v>
      </c>
      <c r="G7" s="76">
        <f>O5</f>
        <v>0</v>
      </c>
      <c r="H7" s="77" t="s">
        <v>5</v>
      </c>
      <c r="I7" s="78">
        <f>M5</f>
        <v>0</v>
      </c>
      <c r="J7" s="76">
        <f>O6</f>
        <v>0</v>
      </c>
      <c r="K7" s="77" t="s">
        <v>5</v>
      </c>
      <c r="L7" s="78">
        <f>M6</f>
        <v>0</v>
      </c>
      <c r="M7" s="119"/>
      <c r="N7" s="120"/>
      <c r="O7" s="121"/>
      <c r="P7" s="71">
        <f>IF(D7&gt;F7,1,0)+IF(G7&gt;I7,1,0)+IF(J7&gt;L7,1,0)</f>
        <v>0</v>
      </c>
      <c r="Q7" s="72">
        <f>IF(D7&lt;F7,1,0)+IF(G7&lt;I7,1,0)+IF(J7&lt;L7,1,0)</f>
        <v>0</v>
      </c>
      <c r="R7" s="73">
        <f>D7+G7+J7</f>
        <v>0</v>
      </c>
      <c r="S7" s="72">
        <f>F7+I7+L7</f>
        <v>0</v>
      </c>
      <c r="T7" s="621">
        <f>P7*2+Q7*1</f>
        <v>0</v>
      </c>
      <c r="U7" s="621"/>
      <c r="V7" s="74">
        <f>1+IF(T7&lt;T4,1,0)+IF(T7&lt;T5,1,0)+IF(T7&lt;T6,1,0)</f>
        <v>1</v>
      </c>
      <c r="W7" s="62"/>
      <c r="X7" s="65"/>
      <c r="Y7" s="65"/>
      <c r="Z7" s="75"/>
    </row>
    <row r="8" spans="1:26" ht="20.25">
      <c r="A8" s="79"/>
      <c r="B8" s="79"/>
      <c r="C8" s="79"/>
      <c r="D8" s="80"/>
      <c r="E8" s="79"/>
      <c r="F8" s="80"/>
      <c r="G8" s="80"/>
      <c r="H8" s="79"/>
      <c r="I8" s="80"/>
      <c r="J8" s="80"/>
      <c r="K8" s="79"/>
      <c r="L8" s="80"/>
      <c r="M8" s="80"/>
      <c r="N8" s="79"/>
      <c r="O8" s="80"/>
      <c r="P8" s="81"/>
      <c r="Q8" s="80"/>
      <c r="R8" s="81"/>
      <c r="S8" s="80"/>
      <c r="T8" s="624"/>
      <c r="U8" s="624"/>
      <c r="V8" s="79"/>
      <c r="X8" s="83"/>
      <c r="Y8" s="83"/>
      <c r="Z8" s="84"/>
    </row>
    <row r="9" spans="1:26" s="2" customFormat="1" ht="15.75">
      <c r="A9" s="5"/>
      <c r="B9" s="92" t="s">
        <v>79</v>
      </c>
      <c r="C9" s="5"/>
      <c r="D9" s="6"/>
      <c r="E9" s="5"/>
      <c r="F9" s="6"/>
      <c r="G9" s="6"/>
      <c r="H9" s="5"/>
      <c r="I9" s="6"/>
      <c r="J9" s="6"/>
      <c r="K9" s="5"/>
      <c r="L9" s="6"/>
      <c r="M9" s="6"/>
      <c r="N9" s="5"/>
      <c r="O9" s="6"/>
      <c r="P9" s="93"/>
      <c r="Q9" s="6"/>
      <c r="R9" s="93"/>
      <c r="S9" s="6"/>
      <c r="T9" s="7"/>
      <c r="U9" s="7"/>
      <c r="V9" s="5"/>
      <c r="W9" s="1"/>
      <c r="X9" s="3"/>
      <c r="Y9" s="3"/>
      <c r="Z9" s="4"/>
    </row>
    <row r="10" spans="1:26" s="2" customFormat="1" ht="15.75">
      <c r="A10" s="5"/>
      <c r="B10" s="92" t="s">
        <v>78</v>
      </c>
      <c r="C10" s="5"/>
      <c r="D10" s="6"/>
      <c r="E10" s="5"/>
      <c r="F10" s="6"/>
      <c r="G10" s="6"/>
      <c r="H10" s="5"/>
      <c r="I10" s="6"/>
      <c r="J10" s="6"/>
      <c r="K10" s="5"/>
      <c r="L10" s="6"/>
      <c r="M10" s="6"/>
      <c r="N10" s="5"/>
      <c r="O10" s="6"/>
      <c r="P10" s="93"/>
      <c r="Q10" s="6"/>
      <c r="R10" s="93"/>
      <c r="S10" s="6"/>
      <c r="T10" s="7"/>
      <c r="U10" s="7"/>
      <c r="V10" s="5"/>
      <c r="W10" s="1"/>
      <c r="X10" s="3"/>
      <c r="Y10" s="3"/>
      <c r="Z10" s="4"/>
    </row>
    <row r="11" spans="1:26" s="2" customFormat="1" ht="15.75">
      <c r="A11" s="5"/>
      <c r="B11" s="5"/>
      <c r="C11" s="5"/>
      <c r="D11" s="6"/>
      <c r="E11" s="5"/>
      <c r="F11" s="6"/>
      <c r="G11" s="6"/>
      <c r="H11" s="5"/>
      <c r="I11" s="6"/>
      <c r="J11" s="6"/>
      <c r="K11" s="5"/>
      <c r="L11" s="6"/>
      <c r="M11" s="6"/>
      <c r="N11" s="5"/>
      <c r="O11" s="6"/>
      <c r="P11" s="93"/>
      <c r="Q11" s="6"/>
      <c r="R11" s="93"/>
      <c r="S11" s="6"/>
      <c r="T11" s="7"/>
      <c r="U11" s="7"/>
      <c r="V11" s="5"/>
      <c r="W11" s="1"/>
      <c r="X11" s="3"/>
      <c r="Y11" s="3"/>
      <c r="Z11" s="4"/>
    </row>
    <row r="12" spans="1:26" s="98" customFormat="1" ht="20.25">
      <c r="A12" s="94"/>
      <c r="B12" s="627" t="s">
        <v>13</v>
      </c>
      <c r="C12" s="627"/>
      <c r="D12" s="627"/>
      <c r="E12" s="627"/>
      <c r="F12" s="627"/>
      <c r="G12" s="627"/>
      <c r="H12" s="627"/>
      <c r="I12" s="627"/>
      <c r="J12" s="627"/>
      <c r="K12" s="627"/>
      <c r="L12" s="627"/>
      <c r="M12" s="627"/>
      <c r="N12" s="627"/>
      <c r="O12" s="627"/>
      <c r="P12" s="627"/>
      <c r="Q12" s="627"/>
      <c r="R12" s="627"/>
      <c r="S12" s="627"/>
      <c r="T12" s="627"/>
      <c r="U12" s="627"/>
      <c r="V12" s="627"/>
      <c r="W12" s="95"/>
      <c r="X12" s="96"/>
      <c r="Y12" s="96"/>
      <c r="Z12" s="97"/>
    </row>
    <row r="13" spans="1:22" s="98" customFormat="1" ht="18">
      <c r="A13" s="99"/>
      <c r="B13" s="622" t="s">
        <v>14</v>
      </c>
      <c r="C13" s="622"/>
      <c r="D13" s="622"/>
      <c r="E13" s="622"/>
      <c r="F13" s="622"/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622"/>
      <c r="R13" s="622"/>
      <c r="S13" s="622"/>
      <c r="T13" s="622"/>
      <c r="U13" s="622"/>
      <c r="V13" s="622"/>
    </row>
    <row r="14" spans="1:22" s="98" customFormat="1" ht="18">
      <c r="A14" s="99"/>
      <c r="B14" s="622"/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</row>
    <row r="15" spans="1:22" s="98" customFormat="1" ht="18">
      <c r="A15" s="99"/>
      <c r="B15" s="622"/>
      <c r="C15" s="622"/>
      <c r="D15" s="622"/>
      <c r="E15" s="622"/>
      <c r="F15" s="622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</row>
    <row r="16" spans="1:22" s="98" customFormat="1" ht="18">
      <c r="A16" s="99"/>
      <c r="B16" s="622"/>
      <c r="C16" s="622"/>
      <c r="D16" s="622"/>
      <c r="E16" s="622"/>
      <c r="F16" s="622"/>
      <c r="G16" s="622"/>
      <c r="H16" s="622"/>
      <c r="I16" s="622"/>
      <c r="J16" s="622"/>
      <c r="K16" s="622"/>
      <c r="L16" s="622"/>
      <c r="M16" s="622"/>
      <c r="N16" s="622"/>
      <c r="O16" s="622"/>
      <c r="P16" s="622"/>
      <c r="Q16" s="622"/>
      <c r="R16" s="622"/>
      <c r="S16" s="622"/>
      <c r="T16" s="622"/>
      <c r="U16" s="622"/>
      <c r="V16" s="622"/>
    </row>
    <row r="17" spans="1:23" s="98" customFormat="1" ht="18">
      <c r="A17" s="95"/>
      <c r="B17" s="623" t="s">
        <v>15</v>
      </c>
      <c r="C17" s="623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23"/>
      <c r="O17" s="623"/>
      <c r="P17" s="623"/>
      <c r="Q17" s="623"/>
      <c r="R17" s="623"/>
      <c r="S17" s="623"/>
      <c r="T17" s="623"/>
      <c r="U17" s="623"/>
      <c r="V17" s="623"/>
      <c r="W17" s="95"/>
    </row>
    <row r="18" spans="1:23" s="98" customFormat="1" ht="18">
      <c r="A18" s="95"/>
      <c r="B18" s="623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623"/>
      <c r="N18" s="623"/>
      <c r="O18" s="623"/>
      <c r="P18" s="623"/>
      <c r="Q18" s="623"/>
      <c r="R18" s="623"/>
      <c r="S18" s="623"/>
      <c r="T18" s="623"/>
      <c r="U18" s="623"/>
      <c r="V18" s="623"/>
      <c r="W18" s="95"/>
    </row>
    <row r="19" spans="1:23" s="98" customFormat="1" ht="18">
      <c r="A19" s="95"/>
      <c r="B19" s="623"/>
      <c r="C19" s="623"/>
      <c r="D19" s="623"/>
      <c r="E19" s="623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3"/>
      <c r="Q19" s="623"/>
      <c r="R19" s="623"/>
      <c r="S19" s="623"/>
      <c r="T19" s="623"/>
      <c r="U19" s="623"/>
      <c r="V19" s="623"/>
      <c r="W19" s="95"/>
    </row>
    <row r="20" spans="1:23" s="98" customFormat="1" ht="18">
      <c r="A20" s="95"/>
      <c r="B20" s="623"/>
      <c r="C20" s="623"/>
      <c r="D20" s="623"/>
      <c r="E20" s="623"/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3"/>
      <c r="Q20" s="623"/>
      <c r="R20" s="623"/>
      <c r="S20" s="623"/>
      <c r="T20" s="623"/>
      <c r="U20" s="623"/>
      <c r="V20" s="623"/>
      <c r="W20" s="95"/>
    </row>
    <row r="21" spans="1:23" s="98" customFormat="1" ht="18">
      <c r="A21" s="95"/>
      <c r="B21" s="625" t="s">
        <v>16</v>
      </c>
      <c r="C21" s="625"/>
      <c r="D21" s="625"/>
      <c r="E21" s="625"/>
      <c r="F21" s="625"/>
      <c r="G21" s="625"/>
      <c r="H21" s="625"/>
      <c r="I21" s="625"/>
      <c r="J21" s="625"/>
      <c r="K21" s="625"/>
      <c r="L21" s="625"/>
      <c r="M21" s="625"/>
      <c r="N21" s="625"/>
      <c r="O21" s="625"/>
      <c r="P21" s="625"/>
      <c r="Q21" s="625"/>
      <c r="R21" s="625"/>
      <c r="S21" s="625"/>
      <c r="T21" s="625"/>
      <c r="U21" s="625"/>
      <c r="V21" s="625"/>
      <c r="W21" s="95"/>
    </row>
    <row r="22" spans="1:23" s="98" customFormat="1" ht="18">
      <c r="A22" s="95"/>
      <c r="B22" s="625"/>
      <c r="C22" s="625"/>
      <c r="D22" s="625"/>
      <c r="E22" s="625"/>
      <c r="F22" s="625"/>
      <c r="G22" s="625"/>
      <c r="H22" s="625"/>
      <c r="I22" s="625"/>
      <c r="J22" s="625"/>
      <c r="K22" s="625"/>
      <c r="L22" s="625"/>
      <c r="M22" s="625"/>
      <c r="N22" s="625"/>
      <c r="O22" s="625"/>
      <c r="P22" s="625"/>
      <c r="Q22" s="625"/>
      <c r="R22" s="625"/>
      <c r="S22" s="625"/>
      <c r="T22" s="625"/>
      <c r="U22" s="625"/>
      <c r="V22" s="625"/>
      <c r="W22" s="95"/>
    </row>
    <row r="23" spans="1:23" s="98" customFormat="1" ht="18">
      <c r="A23" s="95"/>
      <c r="B23" s="625"/>
      <c r="C23" s="625"/>
      <c r="D23" s="625"/>
      <c r="E23" s="625"/>
      <c r="F23" s="625"/>
      <c r="G23" s="625"/>
      <c r="H23" s="625"/>
      <c r="I23" s="625"/>
      <c r="J23" s="625"/>
      <c r="K23" s="625"/>
      <c r="L23" s="625"/>
      <c r="M23" s="625"/>
      <c r="N23" s="625"/>
      <c r="O23" s="625"/>
      <c r="P23" s="625"/>
      <c r="Q23" s="625"/>
      <c r="R23" s="625"/>
      <c r="S23" s="625"/>
      <c r="T23" s="625"/>
      <c r="U23" s="625"/>
      <c r="V23" s="625"/>
      <c r="W23" s="95"/>
    </row>
    <row r="24" spans="2:22" ht="20.25">
      <c r="B24" s="626"/>
      <c r="C24" s="626"/>
      <c r="D24" s="626"/>
      <c r="E24" s="626"/>
      <c r="F24" s="626"/>
      <c r="G24" s="626"/>
      <c r="H24" s="626"/>
      <c r="I24" s="626"/>
      <c r="J24" s="626"/>
      <c r="K24" s="626"/>
      <c r="L24" s="626"/>
      <c r="M24" s="626"/>
      <c r="N24" s="626"/>
      <c r="O24" s="626"/>
      <c r="P24" s="626"/>
      <c r="Q24" s="626"/>
      <c r="R24" s="626"/>
      <c r="S24" s="626"/>
      <c r="T24" s="626"/>
      <c r="U24" s="626"/>
      <c r="V24" s="626"/>
    </row>
    <row r="25" spans="2:16" ht="20.25">
      <c r="B25" s="100" t="s">
        <v>80</v>
      </c>
      <c r="L25" s="88" t="s">
        <v>81</v>
      </c>
      <c r="P25" s="90"/>
    </row>
    <row r="26" ht="20.25">
      <c r="P26" s="90"/>
    </row>
    <row r="27" ht="20.25">
      <c r="P27" s="90"/>
    </row>
    <row r="28" ht="20.25">
      <c r="P28" s="90"/>
    </row>
    <row r="29" ht="20.25">
      <c r="P29" s="90"/>
    </row>
    <row r="30" ht="20.25">
      <c r="P30" s="90"/>
    </row>
    <row r="31" ht="20.25">
      <c r="P31" s="90"/>
    </row>
    <row r="32" ht="20.25">
      <c r="P32" s="90"/>
    </row>
    <row r="33" ht="20.25">
      <c r="P33" s="90"/>
    </row>
    <row r="34" ht="20.25">
      <c r="P34" s="90"/>
    </row>
    <row r="35" ht="20.25">
      <c r="P35" s="90"/>
    </row>
    <row r="36" ht="20.25">
      <c r="P36" s="90"/>
    </row>
    <row r="37" ht="20.25">
      <c r="P37" s="90"/>
    </row>
    <row r="38" ht="20.25">
      <c r="P38" s="90"/>
    </row>
    <row r="39" ht="20.25">
      <c r="P39" s="90"/>
    </row>
    <row r="40" ht="20.25">
      <c r="P40" s="90"/>
    </row>
  </sheetData>
  <sheetProtection/>
  <protectedRanges>
    <protectedRange sqref="G4 I4 J4:J5 L4:L5 M4:M6 O4:O6 B4:B7 B12:V26 V4:V7" name="Oblast1"/>
  </protectedRanges>
  <mergeCells count="21">
    <mergeCell ref="A1:V1"/>
    <mergeCell ref="R3:S3"/>
    <mergeCell ref="T3:U3"/>
    <mergeCell ref="T4:U4"/>
    <mergeCell ref="T5:U5"/>
    <mergeCell ref="B23:V23"/>
    <mergeCell ref="T7:U7"/>
    <mergeCell ref="B20:V20"/>
    <mergeCell ref="B13:V13"/>
    <mergeCell ref="B14:V14"/>
    <mergeCell ref="B15:V15"/>
    <mergeCell ref="B24:V24"/>
    <mergeCell ref="B16:V16"/>
    <mergeCell ref="B17:V17"/>
    <mergeCell ref="B18:V18"/>
    <mergeCell ref="B19:V19"/>
    <mergeCell ref="T6:U6"/>
    <mergeCell ref="B21:V21"/>
    <mergeCell ref="T8:U8"/>
    <mergeCell ref="B12:V12"/>
    <mergeCell ref="B22:V2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Z40"/>
  <sheetViews>
    <sheetView zoomScalePageLayoutView="0" workbookViewId="0" topLeftCell="A1">
      <selection activeCell="A1" sqref="A1:V1"/>
    </sheetView>
  </sheetViews>
  <sheetFormatPr defaultColWidth="1.7109375" defaultRowHeight="15"/>
  <cols>
    <col min="1" max="1" width="4.7109375" style="82" customWidth="1"/>
    <col min="2" max="2" width="42.140625" style="82" customWidth="1"/>
    <col min="3" max="3" width="9.7109375" style="82" hidden="1" customWidth="1"/>
    <col min="4" max="4" width="5.7109375" style="87" customWidth="1"/>
    <col min="5" max="5" width="1.7109375" style="82" customWidth="1"/>
    <col min="6" max="6" width="5.7109375" style="88" customWidth="1"/>
    <col min="7" max="7" width="5.7109375" style="87" customWidth="1"/>
    <col min="8" max="8" width="1.7109375" style="82" customWidth="1"/>
    <col min="9" max="9" width="5.7109375" style="88" customWidth="1"/>
    <col min="10" max="10" width="5.7109375" style="89" customWidth="1"/>
    <col min="11" max="11" width="1.7109375" style="82" customWidth="1"/>
    <col min="12" max="12" width="5.7109375" style="88" customWidth="1"/>
    <col min="13" max="13" width="5.7109375" style="89" customWidth="1"/>
    <col min="14" max="14" width="1.7109375" style="82" customWidth="1"/>
    <col min="15" max="15" width="5.7109375" style="88" customWidth="1"/>
    <col min="16" max="16" width="8.7109375" style="89" customWidth="1"/>
    <col min="17" max="17" width="8.7109375" style="87" customWidth="1"/>
    <col min="18" max="18" width="8.8515625" style="89" customWidth="1"/>
    <col min="19" max="19" width="8.8515625" style="87" customWidth="1"/>
    <col min="20" max="20" width="5.28125" style="82" customWidth="1"/>
    <col min="21" max="21" width="13.7109375" style="82" customWidth="1"/>
    <col min="22" max="22" width="10.00390625" style="82" customWidth="1"/>
    <col min="23" max="23" width="7.00390625" style="82" customWidth="1"/>
    <col min="24" max="241" width="9.140625" style="85" customWidth="1"/>
    <col min="242" max="242" width="2.7109375" style="85" customWidth="1"/>
    <col min="243" max="243" width="17.57421875" style="85" bestFit="1" customWidth="1"/>
    <col min="244" max="244" width="0" style="85" hidden="1" customWidth="1"/>
    <col min="245" max="16384" width="1.7109375" style="85" customWidth="1"/>
  </cols>
  <sheetData>
    <row r="1" spans="1:23" s="63" customFormat="1" ht="36">
      <c r="A1" s="617" t="s">
        <v>97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2"/>
    </row>
    <row r="2" spans="1:23" s="63" customFormat="1" ht="21">
      <c r="A2" s="102"/>
      <c r="B2" s="102"/>
      <c r="C2" s="102"/>
      <c r="D2" s="103"/>
      <c r="E2" s="102"/>
      <c r="F2" s="104"/>
      <c r="G2" s="103"/>
      <c r="H2" s="102"/>
      <c r="I2" s="104"/>
      <c r="J2" s="105"/>
      <c r="K2" s="102"/>
      <c r="L2" s="104"/>
      <c r="M2" s="105"/>
      <c r="N2" s="102"/>
      <c r="O2" s="104"/>
      <c r="P2" s="106"/>
      <c r="Q2" s="103"/>
      <c r="R2" s="105"/>
      <c r="S2" s="103"/>
      <c r="T2" s="102"/>
      <c r="U2" s="102"/>
      <c r="V2" s="102"/>
      <c r="W2" s="62"/>
    </row>
    <row r="3" spans="1:26" s="62" customFormat="1" ht="21">
      <c r="A3" s="107"/>
      <c r="B3" s="108" t="s">
        <v>6</v>
      </c>
      <c r="C3" s="109" t="s">
        <v>0</v>
      </c>
      <c r="D3" s="110"/>
      <c r="E3" s="111">
        <v>1</v>
      </c>
      <c r="F3" s="112"/>
      <c r="G3" s="110"/>
      <c r="H3" s="111">
        <v>2</v>
      </c>
      <c r="I3" s="112"/>
      <c r="J3" s="110"/>
      <c r="K3" s="111">
        <v>3</v>
      </c>
      <c r="L3" s="112"/>
      <c r="M3" s="110"/>
      <c r="N3" s="111">
        <v>4</v>
      </c>
      <c r="O3" s="112"/>
      <c r="P3" s="113" t="s">
        <v>1</v>
      </c>
      <c r="Q3" s="114" t="s">
        <v>2</v>
      </c>
      <c r="R3" s="619" t="s">
        <v>73</v>
      </c>
      <c r="S3" s="620"/>
      <c r="T3" s="618" t="s">
        <v>3</v>
      </c>
      <c r="U3" s="618"/>
      <c r="V3" s="115" t="s">
        <v>4</v>
      </c>
      <c r="W3" s="64"/>
      <c r="X3" s="65"/>
      <c r="Y3" s="65"/>
      <c r="Z3" s="65"/>
    </row>
    <row r="4" spans="1:26" s="63" customFormat="1" ht="21">
      <c r="A4" s="101">
        <v>1</v>
      </c>
      <c r="B4" s="66" t="s">
        <v>74</v>
      </c>
      <c r="C4" s="67">
        <v>777644380</v>
      </c>
      <c r="D4" s="116"/>
      <c r="E4" s="117"/>
      <c r="F4" s="118"/>
      <c r="G4" s="68">
        <v>0</v>
      </c>
      <c r="H4" s="69" t="s">
        <v>5</v>
      </c>
      <c r="I4" s="70">
        <v>0</v>
      </c>
      <c r="J4" s="68">
        <v>0</v>
      </c>
      <c r="K4" s="69" t="s">
        <v>5</v>
      </c>
      <c r="L4" s="70">
        <v>0</v>
      </c>
      <c r="M4" s="68">
        <v>0</v>
      </c>
      <c r="N4" s="69" t="s">
        <v>5</v>
      </c>
      <c r="O4" s="70">
        <v>0</v>
      </c>
      <c r="P4" s="71">
        <f>IF(G4&gt;I4,1,0)+IF(J4&gt;L4,1,0)+IF(M4&gt;O4,1,0)</f>
        <v>0</v>
      </c>
      <c r="Q4" s="72">
        <f>IF(G4&lt;I4,1,0)+IF(J4&lt;L4,1,0)+IF(M4&lt;O4,1,0)</f>
        <v>0</v>
      </c>
      <c r="R4" s="73">
        <f>G4+J4+M4</f>
        <v>0</v>
      </c>
      <c r="S4" s="72">
        <f>I4+L4+O4</f>
        <v>0</v>
      </c>
      <c r="T4" s="621">
        <f>P4*2+Q4*1</f>
        <v>0</v>
      </c>
      <c r="U4" s="621"/>
      <c r="V4" s="74">
        <f>1+IF(T4&lt;T5,1,0)+IF(T4&lt;T6,1,0)+IF(T4&lt;T7,1,0)</f>
        <v>1</v>
      </c>
      <c r="W4" s="62"/>
      <c r="X4" s="65"/>
      <c r="Y4" s="65"/>
      <c r="Z4" s="75"/>
    </row>
    <row r="5" spans="1:26" s="63" customFormat="1" ht="21">
      <c r="A5" s="101">
        <v>2</v>
      </c>
      <c r="B5" s="66" t="s">
        <v>75</v>
      </c>
      <c r="C5" s="67">
        <v>602693433</v>
      </c>
      <c r="D5" s="76">
        <f>I4</f>
        <v>0</v>
      </c>
      <c r="E5" s="77" t="s">
        <v>5</v>
      </c>
      <c r="F5" s="78">
        <f>G4</f>
        <v>0</v>
      </c>
      <c r="G5" s="119"/>
      <c r="H5" s="120"/>
      <c r="I5" s="121"/>
      <c r="J5" s="68">
        <v>0</v>
      </c>
      <c r="K5" s="69" t="s">
        <v>5</v>
      </c>
      <c r="L5" s="70">
        <v>0</v>
      </c>
      <c r="M5" s="68">
        <v>0</v>
      </c>
      <c r="N5" s="69" t="s">
        <v>5</v>
      </c>
      <c r="O5" s="70">
        <v>0</v>
      </c>
      <c r="P5" s="71">
        <f>IF(D5&gt;F5,1,0)+IF(J5&gt;L5,1,0)+IF(M5&gt;O5,1,0)</f>
        <v>0</v>
      </c>
      <c r="Q5" s="72">
        <f>IF(D5&lt;F5,1,0)+IF(J5&lt;L5,1,0)+IF(M5&lt;O5,1,0)</f>
        <v>0</v>
      </c>
      <c r="R5" s="73">
        <f>D5+J5+M5</f>
        <v>0</v>
      </c>
      <c r="S5" s="72">
        <f>F5+L5+O5</f>
        <v>0</v>
      </c>
      <c r="T5" s="621">
        <f>P5*2+Q5*1</f>
        <v>0</v>
      </c>
      <c r="U5" s="621"/>
      <c r="V5" s="74">
        <f>1+IF(T5&lt;T4,1,0)+IF(T5&lt;T6,1,0)+IF(T5&lt;T7,1,0)</f>
        <v>1</v>
      </c>
      <c r="W5" s="62"/>
      <c r="X5" s="65"/>
      <c r="Y5" s="65"/>
      <c r="Z5" s="75"/>
    </row>
    <row r="6" spans="1:26" s="63" customFormat="1" ht="21">
      <c r="A6" s="101">
        <v>3</v>
      </c>
      <c r="B6" s="66" t="s">
        <v>76</v>
      </c>
      <c r="C6" s="67">
        <v>602235700</v>
      </c>
      <c r="D6" s="76">
        <f>L4</f>
        <v>0</v>
      </c>
      <c r="E6" s="77" t="s">
        <v>5</v>
      </c>
      <c r="F6" s="78">
        <f>J4</f>
        <v>0</v>
      </c>
      <c r="G6" s="76">
        <f>L5</f>
        <v>0</v>
      </c>
      <c r="H6" s="77" t="s">
        <v>5</v>
      </c>
      <c r="I6" s="78">
        <f>J5</f>
        <v>0</v>
      </c>
      <c r="J6" s="119"/>
      <c r="K6" s="120"/>
      <c r="L6" s="121"/>
      <c r="M6" s="68">
        <v>0</v>
      </c>
      <c r="N6" s="69" t="s">
        <v>5</v>
      </c>
      <c r="O6" s="70">
        <v>0</v>
      </c>
      <c r="P6" s="71">
        <f>IF(D6&gt;F6,1,0)+IF(G6&gt;I6,1,0)+IF(M6&gt;O6,1,0)</f>
        <v>0</v>
      </c>
      <c r="Q6" s="72">
        <f>IF(D6&lt;F6,1,0)+IF(G6&lt;I6,1,0)+IF(M6&lt;O6,1,0)</f>
        <v>0</v>
      </c>
      <c r="R6" s="73">
        <f>D6+G6+M6</f>
        <v>0</v>
      </c>
      <c r="S6" s="72">
        <f>F6+I6+O6</f>
        <v>0</v>
      </c>
      <c r="T6" s="621">
        <f>P6*2+Q6*1</f>
        <v>0</v>
      </c>
      <c r="U6" s="621"/>
      <c r="V6" s="74">
        <f>1+IF(T6&lt;T4,1,0)+IF(T6&lt;T5,1,0)+IF(T6&lt;T7,1,0)</f>
        <v>1</v>
      </c>
      <c r="W6" s="62"/>
      <c r="X6" s="65"/>
      <c r="Y6" s="65"/>
      <c r="Z6" s="75"/>
    </row>
    <row r="7" spans="1:26" s="63" customFormat="1" ht="21">
      <c r="A7" s="101">
        <v>4</v>
      </c>
      <c r="B7" s="66" t="s">
        <v>77</v>
      </c>
      <c r="C7" s="67">
        <v>737215132</v>
      </c>
      <c r="D7" s="76">
        <f>O4</f>
        <v>0</v>
      </c>
      <c r="E7" s="77" t="s">
        <v>5</v>
      </c>
      <c r="F7" s="78">
        <f>M4</f>
        <v>0</v>
      </c>
      <c r="G7" s="76">
        <f>O5</f>
        <v>0</v>
      </c>
      <c r="H7" s="77" t="s">
        <v>5</v>
      </c>
      <c r="I7" s="78">
        <f>M5</f>
        <v>0</v>
      </c>
      <c r="J7" s="76">
        <f>O6</f>
        <v>0</v>
      </c>
      <c r="K7" s="77" t="s">
        <v>5</v>
      </c>
      <c r="L7" s="78">
        <f>M6</f>
        <v>0</v>
      </c>
      <c r="M7" s="119"/>
      <c r="N7" s="120"/>
      <c r="O7" s="121"/>
      <c r="P7" s="71">
        <f>IF(D7&gt;F7,1,0)+IF(G7&gt;I7,1,0)+IF(J7&gt;L7,1,0)</f>
        <v>0</v>
      </c>
      <c r="Q7" s="72">
        <f>IF(D7&lt;F7,1,0)+IF(G7&lt;I7,1,0)+IF(J7&lt;L7,1,0)</f>
        <v>0</v>
      </c>
      <c r="R7" s="73">
        <f>D7+G7+J7</f>
        <v>0</v>
      </c>
      <c r="S7" s="72">
        <f>F7+I7+L7</f>
        <v>0</v>
      </c>
      <c r="T7" s="621">
        <f>P7*2+Q7*1</f>
        <v>0</v>
      </c>
      <c r="U7" s="621"/>
      <c r="V7" s="74">
        <f>1+IF(T7&lt;T4,1,0)+IF(T7&lt;T5,1,0)+IF(T7&lt;T6,1,0)</f>
        <v>1</v>
      </c>
      <c r="W7" s="62"/>
      <c r="X7" s="65"/>
      <c r="Y7" s="65"/>
      <c r="Z7" s="75"/>
    </row>
    <row r="8" spans="1:26" ht="20.25">
      <c r="A8" s="79"/>
      <c r="B8" s="79"/>
      <c r="C8" s="79"/>
      <c r="D8" s="80"/>
      <c r="E8" s="79"/>
      <c r="F8" s="80"/>
      <c r="G8" s="80"/>
      <c r="H8" s="79"/>
      <c r="I8" s="80"/>
      <c r="J8" s="80"/>
      <c r="K8" s="79"/>
      <c r="L8" s="80"/>
      <c r="M8" s="80"/>
      <c r="N8" s="79"/>
      <c r="O8" s="80"/>
      <c r="P8" s="81"/>
      <c r="Q8" s="80"/>
      <c r="R8" s="81"/>
      <c r="S8" s="80"/>
      <c r="T8" s="624"/>
      <c r="U8" s="624"/>
      <c r="V8" s="79"/>
      <c r="X8" s="83"/>
      <c r="Y8" s="83"/>
      <c r="Z8" s="84"/>
    </row>
    <row r="9" spans="1:26" s="2" customFormat="1" ht="15.75">
      <c r="A9" s="5"/>
      <c r="B9" s="92" t="s">
        <v>79</v>
      </c>
      <c r="C9" s="5"/>
      <c r="D9" s="6"/>
      <c r="E9" s="5"/>
      <c r="F9" s="6"/>
      <c r="G9" s="6"/>
      <c r="H9" s="5"/>
      <c r="I9" s="6"/>
      <c r="J9" s="6"/>
      <c r="K9" s="5"/>
      <c r="L9" s="6"/>
      <c r="M9" s="6"/>
      <c r="N9" s="5"/>
      <c r="O9" s="6"/>
      <c r="P9" s="93"/>
      <c r="Q9" s="6"/>
      <c r="R9" s="93"/>
      <c r="S9" s="6"/>
      <c r="T9" s="7"/>
      <c r="U9" s="7"/>
      <c r="V9" s="5"/>
      <c r="W9" s="1"/>
      <c r="X9" s="3"/>
      <c r="Y9" s="3"/>
      <c r="Z9" s="4"/>
    </row>
    <row r="10" spans="1:26" s="2" customFormat="1" ht="15.75">
      <c r="A10" s="5"/>
      <c r="B10" s="92" t="s">
        <v>78</v>
      </c>
      <c r="C10" s="5"/>
      <c r="D10" s="6"/>
      <c r="E10" s="5"/>
      <c r="F10" s="6"/>
      <c r="G10" s="6"/>
      <c r="H10" s="5"/>
      <c r="I10" s="6"/>
      <c r="J10" s="6"/>
      <c r="K10" s="5"/>
      <c r="L10" s="6"/>
      <c r="M10" s="6"/>
      <c r="N10" s="5"/>
      <c r="O10" s="6"/>
      <c r="P10" s="93"/>
      <c r="Q10" s="6"/>
      <c r="R10" s="93"/>
      <c r="S10" s="6"/>
      <c r="T10" s="7"/>
      <c r="U10" s="7"/>
      <c r="V10" s="5"/>
      <c r="W10" s="1"/>
      <c r="X10" s="3"/>
      <c r="Y10" s="3"/>
      <c r="Z10" s="4"/>
    </row>
    <row r="11" spans="1:26" s="2" customFormat="1" ht="15.75">
      <c r="A11" s="5"/>
      <c r="B11" s="5"/>
      <c r="C11" s="5"/>
      <c r="D11" s="6"/>
      <c r="E11" s="5"/>
      <c r="F11" s="6"/>
      <c r="G11" s="6"/>
      <c r="H11" s="5"/>
      <c r="I11" s="6"/>
      <c r="J11" s="6"/>
      <c r="K11" s="5"/>
      <c r="L11" s="6"/>
      <c r="M11" s="6"/>
      <c r="N11" s="5"/>
      <c r="O11" s="6"/>
      <c r="P11" s="93"/>
      <c r="Q11" s="6"/>
      <c r="R11" s="93"/>
      <c r="S11" s="6"/>
      <c r="T11" s="7"/>
      <c r="U11" s="7"/>
      <c r="V11" s="5"/>
      <c r="W11" s="1"/>
      <c r="X11" s="3"/>
      <c r="Y11" s="3"/>
      <c r="Z11" s="4"/>
    </row>
    <row r="12" spans="1:26" s="98" customFormat="1" ht="20.25">
      <c r="A12" s="94"/>
      <c r="B12" s="627" t="s">
        <v>13</v>
      </c>
      <c r="C12" s="627"/>
      <c r="D12" s="627"/>
      <c r="E12" s="627"/>
      <c r="F12" s="627"/>
      <c r="G12" s="627"/>
      <c r="H12" s="627"/>
      <c r="I12" s="627"/>
      <c r="J12" s="627"/>
      <c r="K12" s="627"/>
      <c r="L12" s="627"/>
      <c r="M12" s="627"/>
      <c r="N12" s="627"/>
      <c r="O12" s="627"/>
      <c r="P12" s="627"/>
      <c r="Q12" s="627"/>
      <c r="R12" s="627"/>
      <c r="S12" s="627"/>
      <c r="T12" s="627"/>
      <c r="U12" s="627"/>
      <c r="V12" s="627"/>
      <c r="W12" s="95"/>
      <c r="X12" s="96"/>
      <c r="Y12" s="96"/>
      <c r="Z12" s="97"/>
    </row>
    <row r="13" spans="1:22" s="98" customFormat="1" ht="18">
      <c r="A13" s="99"/>
      <c r="B13" s="622" t="s">
        <v>14</v>
      </c>
      <c r="C13" s="622"/>
      <c r="D13" s="622"/>
      <c r="E13" s="622"/>
      <c r="F13" s="622"/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622"/>
      <c r="R13" s="622"/>
      <c r="S13" s="622"/>
      <c r="T13" s="622"/>
      <c r="U13" s="622"/>
      <c r="V13" s="622"/>
    </row>
    <row r="14" spans="1:22" s="98" customFormat="1" ht="18">
      <c r="A14" s="99"/>
      <c r="B14" s="622"/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</row>
    <row r="15" spans="1:22" s="98" customFormat="1" ht="18">
      <c r="A15" s="99"/>
      <c r="B15" s="622"/>
      <c r="C15" s="622"/>
      <c r="D15" s="622"/>
      <c r="E15" s="622"/>
      <c r="F15" s="622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</row>
    <row r="16" spans="1:22" s="98" customFormat="1" ht="18">
      <c r="A16" s="99"/>
      <c r="B16" s="622"/>
      <c r="C16" s="622"/>
      <c r="D16" s="622"/>
      <c r="E16" s="622"/>
      <c r="F16" s="622"/>
      <c r="G16" s="622"/>
      <c r="H16" s="622"/>
      <c r="I16" s="622"/>
      <c r="J16" s="622"/>
      <c r="K16" s="622"/>
      <c r="L16" s="622"/>
      <c r="M16" s="622"/>
      <c r="N16" s="622"/>
      <c r="O16" s="622"/>
      <c r="P16" s="622"/>
      <c r="Q16" s="622"/>
      <c r="R16" s="622"/>
      <c r="S16" s="622"/>
      <c r="T16" s="622"/>
      <c r="U16" s="622"/>
      <c r="V16" s="622"/>
    </row>
    <row r="17" spans="1:23" s="98" customFormat="1" ht="18">
      <c r="A17" s="95"/>
      <c r="B17" s="623" t="s">
        <v>15</v>
      </c>
      <c r="C17" s="623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23"/>
      <c r="O17" s="623"/>
      <c r="P17" s="623"/>
      <c r="Q17" s="623"/>
      <c r="R17" s="623"/>
      <c r="S17" s="623"/>
      <c r="T17" s="623"/>
      <c r="U17" s="623"/>
      <c r="V17" s="623"/>
      <c r="W17" s="95"/>
    </row>
    <row r="18" spans="1:23" s="98" customFormat="1" ht="18">
      <c r="A18" s="95"/>
      <c r="B18" s="623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623"/>
      <c r="N18" s="623"/>
      <c r="O18" s="623"/>
      <c r="P18" s="623"/>
      <c r="Q18" s="623"/>
      <c r="R18" s="623"/>
      <c r="S18" s="623"/>
      <c r="T18" s="623"/>
      <c r="U18" s="623"/>
      <c r="V18" s="623"/>
      <c r="W18" s="95"/>
    </row>
    <row r="19" spans="1:23" s="98" customFormat="1" ht="18">
      <c r="A19" s="95"/>
      <c r="B19" s="623"/>
      <c r="C19" s="623"/>
      <c r="D19" s="623"/>
      <c r="E19" s="623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3"/>
      <c r="Q19" s="623"/>
      <c r="R19" s="623"/>
      <c r="S19" s="623"/>
      <c r="T19" s="623"/>
      <c r="U19" s="623"/>
      <c r="V19" s="623"/>
      <c r="W19" s="95"/>
    </row>
    <row r="20" spans="1:23" s="98" customFormat="1" ht="18">
      <c r="A20" s="95"/>
      <c r="B20" s="623"/>
      <c r="C20" s="623"/>
      <c r="D20" s="623"/>
      <c r="E20" s="623"/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3"/>
      <c r="Q20" s="623"/>
      <c r="R20" s="623"/>
      <c r="S20" s="623"/>
      <c r="T20" s="623"/>
      <c r="U20" s="623"/>
      <c r="V20" s="623"/>
      <c r="W20" s="95"/>
    </row>
    <row r="21" spans="1:23" s="98" customFormat="1" ht="18">
      <c r="A21" s="95"/>
      <c r="B21" s="625" t="s">
        <v>16</v>
      </c>
      <c r="C21" s="625"/>
      <c r="D21" s="625"/>
      <c r="E21" s="625"/>
      <c r="F21" s="625"/>
      <c r="G21" s="625"/>
      <c r="H21" s="625"/>
      <c r="I21" s="625"/>
      <c r="J21" s="625"/>
      <c r="K21" s="625"/>
      <c r="L21" s="625"/>
      <c r="M21" s="625"/>
      <c r="N21" s="625"/>
      <c r="O21" s="625"/>
      <c r="P21" s="625"/>
      <c r="Q21" s="625"/>
      <c r="R21" s="625"/>
      <c r="S21" s="625"/>
      <c r="T21" s="625"/>
      <c r="U21" s="625"/>
      <c r="V21" s="625"/>
      <c r="W21" s="95"/>
    </row>
    <row r="22" spans="1:23" s="98" customFormat="1" ht="18">
      <c r="A22" s="95"/>
      <c r="B22" s="625"/>
      <c r="C22" s="625"/>
      <c r="D22" s="625"/>
      <c r="E22" s="625"/>
      <c r="F22" s="625"/>
      <c r="G22" s="625"/>
      <c r="H22" s="625"/>
      <c r="I22" s="625"/>
      <c r="J22" s="625"/>
      <c r="K22" s="625"/>
      <c r="L22" s="625"/>
      <c r="M22" s="625"/>
      <c r="N22" s="625"/>
      <c r="O22" s="625"/>
      <c r="P22" s="625"/>
      <c r="Q22" s="625"/>
      <c r="R22" s="625"/>
      <c r="S22" s="625"/>
      <c r="T22" s="625"/>
      <c r="U22" s="625"/>
      <c r="V22" s="625"/>
      <c r="W22" s="95"/>
    </row>
    <row r="23" spans="1:23" s="98" customFormat="1" ht="18">
      <c r="A23" s="95"/>
      <c r="B23" s="625"/>
      <c r="C23" s="625"/>
      <c r="D23" s="625"/>
      <c r="E23" s="625"/>
      <c r="F23" s="625"/>
      <c r="G23" s="625"/>
      <c r="H23" s="625"/>
      <c r="I23" s="625"/>
      <c r="J23" s="625"/>
      <c r="K23" s="625"/>
      <c r="L23" s="625"/>
      <c r="M23" s="625"/>
      <c r="N23" s="625"/>
      <c r="O23" s="625"/>
      <c r="P23" s="625"/>
      <c r="Q23" s="625"/>
      <c r="R23" s="625"/>
      <c r="S23" s="625"/>
      <c r="T23" s="625"/>
      <c r="U23" s="625"/>
      <c r="V23" s="625"/>
      <c r="W23" s="95"/>
    </row>
    <row r="24" spans="2:22" ht="20.25">
      <c r="B24" s="626"/>
      <c r="C24" s="626"/>
      <c r="D24" s="626"/>
      <c r="E24" s="626"/>
      <c r="F24" s="626"/>
      <c r="G24" s="626"/>
      <c r="H24" s="626"/>
      <c r="I24" s="626"/>
      <c r="J24" s="626"/>
      <c r="K24" s="626"/>
      <c r="L24" s="626"/>
      <c r="M24" s="626"/>
      <c r="N24" s="626"/>
      <c r="O24" s="626"/>
      <c r="P24" s="626"/>
      <c r="Q24" s="626"/>
      <c r="R24" s="626"/>
      <c r="S24" s="626"/>
      <c r="T24" s="626"/>
      <c r="U24" s="626"/>
      <c r="V24" s="626"/>
    </row>
    <row r="25" spans="2:16" ht="20.25">
      <c r="B25" s="100" t="s">
        <v>80</v>
      </c>
      <c r="L25" s="88" t="s">
        <v>81</v>
      </c>
      <c r="P25" s="90"/>
    </row>
    <row r="26" ht="20.25">
      <c r="P26" s="90"/>
    </row>
    <row r="27" ht="20.25">
      <c r="P27" s="90"/>
    </row>
    <row r="28" ht="20.25">
      <c r="P28" s="90"/>
    </row>
    <row r="29" ht="20.25">
      <c r="P29" s="90"/>
    </row>
    <row r="30" ht="20.25">
      <c r="P30" s="90"/>
    </row>
    <row r="31" ht="20.25">
      <c r="P31" s="90"/>
    </row>
    <row r="32" ht="20.25">
      <c r="P32" s="90"/>
    </row>
    <row r="33" ht="20.25">
      <c r="P33" s="90"/>
    </row>
    <row r="34" ht="20.25">
      <c r="P34" s="90"/>
    </row>
    <row r="35" ht="20.25">
      <c r="P35" s="90"/>
    </row>
    <row r="36" ht="20.25">
      <c r="P36" s="90"/>
    </row>
    <row r="37" ht="20.25">
      <c r="P37" s="90"/>
    </row>
    <row r="38" ht="20.25">
      <c r="P38" s="90"/>
    </row>
    <row r="39" ht="20.25">
      <c r="P39" s="90"/>
    </row>
    <row r="40" ht="20.25">
      <c r="P40" s="90"/>
    </row>
  </sheetData>
  <sheetProtection/>
  <protectedRanges>
    <protectedRange sqref="G4 I4 J4:J5 L4:L5 M4:M6 O4:O6 B4:B7 B12:V26 V4:V7" name="Oblast1"/>
  </protectedRanges>
  <mergeCells count="21">
    <mergeCell ref="A1:V1"/>
    <mergeCell ref="R3:S3"/>
    <mergeCell ref="T3:U3"/>
    <mergeCell ref="T4:U4"/>
    <mergeCell ref="T5:U5"/>
    <mergeCell ref="B23:V23"/>
    <mergeCell ref="T7:U7"/>
    <mergeCell ref="B20:V20"/>
    <mergeCell ref="B13:V13"/>
    <mergeCell ref="B14:V14"/>
    <mergeCell ref="B15:V15"/>
    <mergeCell ref="B24:V24"/>
    <mergeCell ref="B16:V16"/>
    <mergeCell ref="B17:V17"/>
    <mergeCell ref="B18:V18"/>
    <mergeCell ref="B19:V19"/>
    <mergeCell ref="T6:U6"/>
    <mergeCell ref="B21:V21"/>
    <mergeCell ref="T8:U8"/>
    <mergeCell ref="B12:V12"/>
    <mergeCell ref="B22:V2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Z45"/>
  <sheetViews>
    <sheetView zoomScalePageLayoutView="0" workbookViewId="0" topLeftCell="A1">
      <selection activeCell="B17" sqref="B17:V17"/>
    </sheetView>
  </sheetViews>
  <sheetFormatPr defaultColWidth="1.7109375" defaultRowHeight="15"/>
  <cols>
    <col min="1" max="1" width="4.7109375" style="82" customWidth="1"/>
    <col min="2" max="2" width="42.140625" style="82" customWidth="1"/>
    <col min="3" max="3" width="9.7109375" style="82" hidden="1" customWidth="1"/>
    <col min="4" max="4" width="5.7109375" style="87" customWidth="1"/>
    <col min="5" max="5" width="1.7109375" style="82" customWidth="1"/>
    <col min="6" max="6" width="5.7109375" style="88" customWidth="1"/>
    <col min="7" max="7" width="5.7109375" style="87" customWidth="1"/>
    <col min="8" max="8" width="1.7109375" style="82" customWidth="1"/>
    <col min="9" max="9" width="5.7109375" style="88" customWidth="1"/>
    <col min="10" max="10" width="5.7109375" style="89" customWidth="1"/>
    <col min="11" max="11" width="1.7109375" style="82" customWidth="1"/>
    <col min="12" max="12" width="5.7109375" style="88" customWidth="1"/>
    <col min="13" max="13" width="5.7109375" style="89" customWidth="1"/>
    <col min="14" max="14" width="1.7109375" style="82" customWidth="1"/>
    <col min="15" max="15" width="5.7109375" style="88" customWidth="1"/>
    <col min="16" max="16" width="8.7109375" style="89" customWidth="1"/>
    <col min="17" max="17" width="8.7109375" style="87" customWidth="1"/>
    <col min="18" max="18" width="8.8515625" style="89" customWidth="1"/>
    <col min="19" max="19" width="8.8515625" style="87" customWidth="1"/>
    <col min="20" max="20" width="5.28125" style="82" customWidth="1"/>
    <col min="21" max="21" width="13.7109375" style="82" customWidth="1"/>
    <col min="22" max="22" width="10.00390625" style="82" customWidth="1"/>
    <col min="23" max="23" width="7.00390625" style="82" customWidth="1"/>
    <col min="24" max="241" width="9.140625" style="85" customWidth="1"/>
    <col min="242" max="242" width="2.7109375" style="85" customWidth="1"/>
    <col min="243" max="243" width="17.57421875" style="85" bestFit="1" customWidth="1"/>
    <col min="244" max="244" width="0" style="85" hidden="1" customWidth="1"/>
    <col min="245" max="16384" width="1.7109375" style="85" customWidth="1"/>
  </cols>
  <sheetData>
    <row r="1" spans="1:23" s="63" customFormat="1" ht="36">
      <c r="A1" s="617" t="s">
        <v>93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2"/>
    </row>
    <row r="2" spans="1:23" s="63" customFormat="1" ht="21">
      <c r="A2" s="102"/>
      <c r="B2" s="102"/>
      <c r="C2" s="102"/>
      <c r="D2" s="103"/>
      <c r="E2" s="102"/>
      <c r="F2" s="104"/>
      <c r="G2" s="103"/>
      <c r="H2" s="102"/>
      <c r="I2" s="104"/>
      <c r="J2" s="105"/>
      <c r="K2" s="102"/>
      <c r="L2" s="104"/>
      <c r="M2" s="105"/>
      <c r="N2" s="102"/>
      <c r="O2" s="104"/>
      <c r="P2" s="106"/>
      <c r="Q2" s="103"/>
      <c r="R2" s="105"/>
      <c r="S2" s="103"/>
      <c r="T2" s="102"/>
      <c r="U2" s="102"/>
      <c r="V2" s="102"/>
      <c r="W2" s="62"/>
    </row>
    <row r="3" spans="1:26" s="62" customFormat="1" ht="21">
      <c r="A3" s="704"/>
      <c r="B3" s="706" t="s">
        <v>6</v>
      </c>
      <c r="C3" s="109" t="s">
        <v>0</v>
      </c>
      <c r="D3" s="619" t="s">
        <v>267</v>
      </c>
      <c r="E3" s="692"/>
      <c r="F3" s="620"/>
      <c r="G3" s="619" t="s">
        <v>267</v>
      </c>
      <c r="H3" s="692"/>
      <c r="I3" s="620"/>
      <c r="J3" s="619" t="s">
        <v>267</v>
      </c>
      <c r="K3" s="692"/>
      <c r="L3" s="620"/>
      <c r="M3" s="619" t="s">
        <v>267</v>
      </c>
      <c r="N3" s="692"/>
      <c r="O3" s="620"/>
      <c r="P3" s="687" t="s">
        <v>1</v>
      </c>
      <c r="Q3" s="687" t="s">
        <v>2</v>
      </c>
      <c r="R3" s="619" t="s">
        <v>268</v>
      </c>
      <c r="S3" s="620"/>
      <c r="T3" s="677" t="s">
        <v>3</v>
      </c>
      <c r="U3" s="678"/>
      <c r="V3" s="681" t="s">
        <v>4</v>
      </c>
      <c r="W3" s="64"/>
      <c r="X3" s="65"/>
      <c r="Y3" s="65"/>
      <c r="Z3" s="65"/>
    </row>
    <row r="4" spans="1:26" s="62" customFormat="1" ht="21">
      <c r="A4" s="705"/>
      <c r="B4" s="707"/>
      <c r="C4" s="112"/>
      <c r="D4" s="619" t="s">
        <v>266</v>
      </c>
      <c r="E4" s="692"/>
      <c r="F4" s="620"/>
      <c r="G4" s="619" t="s">
        <v>266</v>
      </c>
      <c r="H4" s="692"/>
      <c r="I4" s="620"/>
      <c r="J4" s="619" t="s">
        <v>266</v>
      </c>
      <c r="K4" s="692"/>
      <c r="L4" s="620"/>
      <c r="M4" s="619" t="s">
        <v>266</v>
      </c>
      <c r="N4" s="692"/>
      <c r="O4" s="620"/>
      <c r="P4" s="688"/>
      <c r="Q4" s="688"/>
      <c r="R4" s="619" t="s">
        <v>269</v>
      </c>
      <c r="S4" s="620"/>
      <c r="T4" s="679"/>
      <c r="U4" s="680"/>
      <c r="V4" s="682"/>
      <c r="W4" s="64"/>
      <c r="X4" s="65"/>
      <c r="Y4" s="65"/>
      <c r="Z4" s="65"/>
    </row>
    <row r="5" spans="1:26" s="63" customFormat="1" ht="21">
      <c r="A5" s="702">
        <v>1</v>
      </c>
      <c r="B5" s="700" t="s">
        <v>74</v>
      </c>
      <c r="C5" s="67">
        <v>777644380</v>
      </c>
      <c r="D5" s="708"/>
      <c r="E5" s="709"/>
      <c r="F5" s="710"/>
      <c r="G5" s="68">
        <v>0</v>
      </c>
      <c r="H5" s="69" t="s">
        <v>5</v>
      </c>
      <c r="I5" s="70">
        <v>0</v>
      </c>
      <c r="J5" s="68">
        <v>0</v>
      </c>
      <c r="K5" s="69" t="s">
        <v>5</v>
      </c>
      <c r="L5" s="70">
        <v>0</v>
      </c>
      <c r="M5" s="68">
        <v>0</v>
      </c>
      <c r="N5" s="69" t="s">
        <v>5</v>
      </c>
      <c r="O5" s="70">
        <v>0</v>
      </c>
      <c r="P5" s="673">
        <f>IF(G5&gt;I5,1,0)+IF(J5&gt;L5,1,0)+IF(M5&gt;O5,1,0)</f>
        <v>0</v>
      </c>
      <c r="Q5" s="675">
        <f>IF(G5&lt;I5,1,0)+IF(J5&lt;L5,1,0)+IF(M5&lt;O5,1,0)</f>
        <v>0</v>
      </c>
      <c r="R5" s="73">
        <f>G5+J5+M5</f>
        <v>0</v>
      </c>
      <c r="S5" s="72">
        <f>I5+L5+O5</f>
        <v>0</v>
      </c>
      <c r="T5" s="683">
        <f>P5*2+Q5*1</f>
        <v>0</v>
      </c>
      <c r="U5" s="684"/>
      <c r="V5" s="671">
        <f>1+IF(T5&lt;T7,1,0)+IF(T5&lt;T9,1,0)+IF(T5&lt;T11,1,0)</f>
        <v>1</v>
      </c>
      <c r="W5" s="62"/>
      <c r="X5" s="65"/>
      <c r="Y5" s="65"/>
      <c r="Z5" s="75"/>
    </row>
    <row r="6" spans="1:26" s="63" customFormat="1" ht="21">
      <c r="A6" s="703"/>
      <c r="B6" s="701"/>
      <c r="C6" s="67"/>
      <c r="D6" s="711"/>
      <c r="E6" s="712"/>
      <c r="F6" s="713"/>
      <c r="G6" s="68">
        <v>0</v>
      </c>
      <c r="H6" s="69" t="s">
        <v>5</v>
      </c>
      <c r="I6" s="70">
        <v>0</v>
      </c>
      <c r="J6" s="68">
        <v>0</v>
      </c>
      <c r="K6" s="69" t="s">
        <v>5</v>
      </c>
      <c r="L6" s="70">
        <v>0</v>
      </c>
      <c r="M6" s="68">
        <v>0</v>
      </c>
      <c r="N6" s="69" t="s">
        <v>5</v>
      </c>
      <c r="O6" s="70">
        <v>0</v>
      </c>
      <c r="P6" s="674"/>
      <c r="Q6" s="676"/>
      <c r="R6" s="73">
        <f>G6+J6+M6</f>
        <v>0</v>
      </c>
      <c r="S6" s="449">
        <f>I6+L6+O6</f>
        <v>0</v>
      </c>
      <c r="T6" s="685"/>
      <c r="U6" s="686"/>
      <c r="V6" s="672"/>
      <c r="W6" s="62"/>
      <c r="X6" s="65"/>
      <c r="Y6" s="65"/>
      <c r="Z6" s="75"/>
    </row>
    <row r="7" spans="1:26" s="63" customFormat="1" ht="21">
      <c r="A7" s="702">
        <v>2</v>
      </c>
      <c r="B7" s="700" t="s">
        <v>75</v>
      </c>
      <c r="C7" s="67">
        <v>602693433</v>
      </c>
      <c r="D7" s="76">
        <f>I5</f>
        <v>0</v>
      </c>
      <c r="E7" s="77" t="s">
        <v>5</v>
      </c>
      <c r="F7" s="78">
        <f>G5</f>
        <v>0</v>
      </c>
      <c r="G7" s="693"/>
      <c r="H7" s="694"/>
      <c r="I7" s="695"/>
      <c r="J7" s="68">
        <v>0</v>
      </c>
      <c r="K7" s="69" t="s">
        <v>5</v>
      </c>
      <c r="L7" s="70">
        <v>0</v>
      </c>
      <c r="M7" s="68">
        <v>0</v>
      </c>
      <c r="N7" s="69" t="s">
        <v>5</v>
      </c>
      <c r="O7" s="70">
        <v>0</v>
      </c>
      <c r="P7" s="673">
        <f>IF(D7&gt;F7,1,0)+IF(J7&gt;L7,1,0)+IF(M7&gt;O7,1,0)</f>
        <v>0</v>
      </c>
      <c r="Q7" s="675">
        <f>IF(D7&lt;F7,1,0)+IF(J7&lt;L7,1,0)+IF(M7&lt;O7,1,0)</f>
        <v>0</v>
      </c>
      <c r="R7" s="73">
        <f>D7+J7+M7</f>
        <v>0</v>
      </c>
      <c r="S7" s="72">
        <f>F7+L7+O7</f>
        <v>0</v>
      </c>
      <c r="T7" s="683">
        <f>P7*2+Q7*1</f>
        <v>0</v>
      </c>
      <c r="U7" s="684"/>
      <c r="V7" s="671">
        <f>1+IF(T7&lt;T5,1,0)+IF(T7&lt;T9,1,0)+IF(T7&lt;T11,1,0)</f>
        <v>1</v>
      </c>
      <c r="W7" s="62"/>
      <c r="X7" s="65"/>
      <c r="Y7" s="65"/>
      <c r="Z7" s="75"/>
    </row>
    <row r="8" spans="1:26" s="63" customFormat="1" ht="21">
      <c r="A8" s="703"/>
      <c r="B8" s="701"/>
      <c r="C8" s="67"/>
      <c r="D8" s="76">
        <f>I6</f>
        <v>0</v>
      </c>
      <c r="E8" s="77" t="s">
        <v>5</v>
      </c>
      <c r="F8" s="78">
        <f>G6</f>
        <v>0</v>
      </c>
      <c r="G8" s="696"/>
      <c r="H8" s="697"/>
      <c r="I8" s="698"/>
      <c r="J8" s="68">
        <v>0</v>
      </c>
      <c r="K8" s="69" t="s">
        <v>5</v>
      </c>
      <c r="L8" s="70">
        <v>0</v>
      </c>
      <c r="M8" s="68">
        <v>0</v>
      </c>
      <c r="N8" s="69" t="s">
        <v>5</v>
      </c>
      <c r="O8" s="70">
        <v>0</v>
      </c>
      <c r="P8" s="674"/>
      <c r="Q8" s="676"/>
      <c r="R8" s="73">
        <f>D8+J8+M8</f>
        <v>0</v>
      </c>
      <c r="S8" s="449">
        <f>F8+L8+O8</f>
        <v>0</v>
      </c>
      <c r="T8" s="685"/>
      <c r="U8" s="686"/>
      <c r="V8" s="672"/>
      <c r="W8" s="62"/>
      <c r="X8" s="65"/>
      <c r="Y8" s="65"/>
      <c r="Z8" s="75"/>
    </row>
    <row r="9" spans="1:26" s="63" customFormat="1" ht="21">
      <c r="A9" s="702">
        <v>3</v>
      </c>
      <c r="B9" s="700" t="s">
        <v>76</v>
      </c>
      <c r="C9" s="67">
        <v>602235700</v>
      </c>
      <c r="D9" s="76">
        <f>L5</f>
        <v>0</v>
      </c>
      <c r="E9" s="77" t="s">
        <v>5</v>
      </c>
      <c r="F9" s="78">
        <f>J5</f>
        <v>0</v>
      </c>
      <c r="G9" s="76">
        <f>L7</f>
        <v>0</v>
      </c>
      <c r="H9" s="77" t="s">
        <v>5</v>
      </c>
      <c r="I9" s="78">
        <f>J7</f>
        <v>0</v>
      </c>
      <c r="J9" s="693"/>
      <c r="K9" s="694"/>
      <c r="L9" s="695"/>
      <c r="M9" s="68">
        <v>0</v>
      </c>
      <c r="N9" s="69" t="s">
        <v>5</v>
      </c>
      <c r="O9" s="70">
        <v>0</v>
      </c>
      <c r="P9" s="673">
        <f>IF(D9&gt;F9,1,0)+IF(G9&gt;I9,1,0)+IF(M9&gt;O9,1,0)</f>
        <v>0</v>
      </c>
      <c r="Q9" s="675">
        <f>IF(D9&lt;F9,1,0)+IF(G9&lt;I9,1,0)+IF(M9&lt;O9,1,0)</f>
        <v>0</v>
      </c>
      <c r="R9" s="73">
        <f>D9+G9+M9</f>
        <v>0</v>
      </c>
      <c r="S9" s="72">
        <f>F9+I9+O9</f>
        <v>0</v>
      </c>
      <c r="T9" s="683">
        <f>P9*2+Q9*1</f>
        <v>0</v>
      </c>
      <c r="U9" s="684"/>
      <c r="V9" s="671">
        <f>1+IF(T9&lt;T5,1,0)+IF(T9&lt;T7,1,0)+IF(T9&lt;T11,1,0)</f>
        <v>1</v>
      </c>
      <c r="W9" s="62"/>
      <c r="X9" s="65"/>
      <c r="Y9" s="65"/>
      <c r="Z9" s="75"/>
    </row>
    <row r="10" spans="1:26" s="63" customFormat="1" ht="21">
      <c r="A10" s="703"/>
      <c r="B10" s="701"/>
      <c r="C10" s="67"/>
      <c r="D10" s="76">
        <f>L6</f>
        <v>0</v>
      </c>
      <c r="E10" s="77" t="s">
        <v>5</v>
      </c>
      <c r="F10" s="78">
        <f>J6</f>
        <v>0</v>
      </c>
      <c r="G10" s="76">
        <f>L8</f>
        <v>0</v>
      </c>
      <c r="H10" s="77" t="s">
        <v>5</v>
      </c>
      <c r="I10" s="78">
        <f>J8</f>
        <v>0</v>
      </c>
      <c r="J10" s="696"/>
      <c r="K10" s="697"/>
      <c r="L10" s="698"/>
      <c r="M10" s="68">
        <v>0</v>
      </c>
      <c r="N10" s="69" t="s">
        <v>5</v>
      </c>
      <c r="O10" s="70">
        <v>0</v>
      </c>
      <c r="P10" s="674"/>
      <c r="Q10" s="676"/>
      <c r="R10" s="73">
        <f>D10+G10+M10</f>
        <v>0</v>
      </c>
      <c r="S10" s="449">
        <f>F10+I10+O10</f>
        <v>0</v>
      </c>
      <c r="T10" s="685"/>
      <c r="U10" s="686"/>
      <c r="V10" s="672"/>
      <c r="W10" s="62"/>
      <c r="X10" s="65"/>
      <c r="Y10" s="65"/>
      <c r="Z10" s="75"/>
    </row>
    <row r="11" spans="1:26" s="63" customFormat="1" ht="21">
      <c r="A11" s="689">
        <v>4</v>
      </c>
      <c r="B11" s="691" t="s">
        <v>77</v>
      </c>
      <c r="C11" s="536">
        <v>737215132</v>
      </c>
      <c r="D11" s="76">
        <f>O5</f>
        <v>0</v>
      </c>
      <c r="E11" s="77" t="s">
        <v>5</v>
      </c>
      <c r="F11" s="78">
        <f>M5</f>
        <v>0</v>
      </c>
      <c r="G11" s="76">
        <f>O7</f>
        <v>0</v>
      </c>
      <c r="H11" s="77" t="s">
        <v>5</v>
      </c>
      <c r="I11" s="78">
        <f>M7</f>
        <v>0</v>
      </c>
      <c r="J11" s="76">
        <f>O9</f>
        <v>0</v>
      </c>
      <c r="K11" s="77" t="s">
        <v>5</v>
      </c>
      <c r="L11" s="78">
        <f>M9</f>
        <v>0</v>
      </c>
      <c r="M11" s="699"/>
      <c r="N11" s="690"/>
      <c r="O11" s="690"/>
      <c r="P11" s="673">
        <f>IF(D11&gt;F11,1,0)+IF(G11&gt;I11,1,0)+IF(J11&gt;L11,1,0)</f>
        <v>0</v>
      </c>
      <c r="Q11" s="675">
        <f>IF(D11&lt;F11,1,0)+IF(G11&lt;I11,1,0)+IF(J11&lt;L11,1,0)</f>
        <v>0</v>
      </c>
      <c r="R11" s="73">
        <f>D11+G11+J11</f>
        <v>0</v>
      </c>
      <c r="S11" s="449">
        <f>F11+I11+L11</f>
        <v>0</v>
      </c>
      <c r="T11" s="683">
        <f>P11*2+Q11*1</f>
        <v>0</v>
      </c>
      <c r="U11" s="684"/>
      <c r="V11" s="671">
        <f>1+IF(T11&lt;T5,1,0)+IF(T11&lt;T7,1,0)+IF(T11&lt;T9,1,0)</f>
        <v>1</v>
      </c>
      <c r="W11" s="62"/>
      <c r="X11" s="65"/>
      <c r="Y11" s="65"/>
      <c r="Z11" s="75"/>
    </row>
    <row r="12" spans="1:26" s="63" customFormat="1" ht="21">
      <c r="A12" s="690"/>
      <c r="B12" s="690"/>
      <c r="C12" s="536"/>
      <c r="D12" s="76">
        <f>O6</f>
        <v>0</v>
      </c>
      <c r="E12" s="77" t="s">
        <v>5</v>
      </c>
      <c r="F12" s="78">
        <f>M6</f>
        <v>0</v>
      </c>
      <c r="G12" s="76">
        <f>O8</f>
        <v>0</v>
      </c>
      <c r="H12" s="77" t="s">
        <v>5</v>
      </c>
      <c r="I12" s="78">
        <f>M8</f>
        <v>0</v>
      </c>
      <c r="J12" s="76">
        <f>O10</f>
        <v>0</v>
      </c>
      <c r="K12" s="77" t="s">
        <v>5</v>
      </c>
      <c r="L12" s="78">
        <f>M10</f>
        <v>0</v>
      </c>
      <c r="M12" s="690"/>
      <c r="N12" s="690"/>
      <c r="O12" s="690"/>
      <c r="P12" s="674"/>
      <c r="Q12" s="676"/>
      <c r="R12" s="73">
        <f>D12+G12+J12</f>
        <v>0</v>
      </c>
      <c r="S12" s="449">
        <f>F12+I12+L12</f>
        <v>0</v>
      </c>
      <c r="T12" s="685"/>
      <c r="U12" s="686"/>
      <c r="V12" s="672"/>
      <c r="W12" s="62"/>
      <c r="X12" s="65"/>
      <c r="Y12" s="65"/>
      <c r="Z12" s="75"/>
    </row>
    <row r="13" spans="1:26" ht="20.25">
      <c r="A13" s="79"/>
      <c r="B13" s="79"/>
      <c r="C13" s="79"/>
      <c r="D13" s="80"/>
      <c r="E13" s="79"/>
      <c r="F13" s="80"/>
      <c r="G13" s="80"/>
      <c r="H13" s="79"/>
      <c r="I13" s="80"/>
      <c r="J13" s="80"/>
      <c r="K13" s="79"/>
      <c r="L13" s="80"/>
      <c r="M13" s="80"/>
      <c r="N13" s="79"/>
      <c r="O13" s="80"/>
      <c r="P13" s="91"/>
      <c r="Q13" s="80"/>
      <c r="R13" s="91"/>
      <c r="S13" s="80"/>
      <c r="T13" s="647"/>
      <c r="U13" s="647"/>
      <c r="V13" s="79"/>
      <c r="X13" s="83"/>
      <c r="Y13" s="83"/>
      <c r="Z13" s="84"/>
    </row>
    <row r="14" spans="1:26" s="2" customFormat="1" ht="15.75">
      <c r="A14" s="5"/>
      <c r="B14" s="92" t="s">
        <v>79</v>
      </c>
      <c r="C14" s="5"/>
      <c r="D14" s="6"/>
      <c r="E14" s="5"/>
      <c r="F14" s="6"/>
      <c r="G14" s="6"/>
      <c r="H14" s="5"/>
      <c r="I14" s="6"/>
      <c r="J14" s="6"/>
      <c r="K14" s="5"/>
      <c r="L14" s="6"/>
      <c r="M14" s="6"/>
      <c r="N14" s="5"/>
      <c r="O14" s="6"/>
      <c r="P14" s="93"/>
      <c r="Q14" s="6"/>
      <c r="R14" s="93"/>
      <c r="S14" s="6"/>
      <c r="T14" s="7"/>
      <c r="U14" s="7"/>
      <c r="V14" s="5"/>
      <c r="W14" s="1"/>
      <c r="X14" s="3"/>
      <c r="Y14" s="3"/>
      <c r="Z14" s="4"/>
    </row>
    <row r="15" spans="1:26" s="2" customFormat="1" ht="15.75">
      <c r="A15" s="5"/>
      <c r="B15" s="92" t="s">
        <v>78</v>
      </c>
      <c r="C15" s="5"/>
      <c r="D15" s="6"/>
      <c r="E15" s="5"/>
      <c r="F15" s="6"/>
      <c r="G15" s="6"/>
      <c r="H15" s="5"/>
      <c r="I15" s="6"/>
      <c r="J15" s="6"/>
      <c r="K15" s="5"/>
      <c r="L15" s="6"/>
      <c r="M15" s="6"/>
      <c r="N15" s="5"/>
      <c r="O15" s="6"/>
      <c r="P15" s="93"/>
      <c r="Q15" s="6"/>
      <c r="R15" s="93"/>
      <c r="S15" s="6"/>
      <c r="T15" s="7"/>
      <c r="U15" s="7"/>
      <c r="V15" s="5"/>
      <c r="W15" s="1"/>
      <c r="X15" s="3"/>
      <c r="Y15" s="3"/>
      <c r="Z15" s="4"/>
    </row>
    <row r="16" spans="1:26" s="2" customFormat="1" ht="15.75">
      <c r="A16" s="5"/>
      <c r="B16" s="5"/>
      <c r="C16" s="5"/>
      <c r="D16" s="6"/>
      <c r="E16" s="5"/>
      <c r="F16" s="6"/>
      <c r="G16" s="6"/>
      <c r="H16" s="5"/>
      <c r="I16" s="6"/>
      <c r="J16" s="6"/>
      <c r="K16" s="5"/>
      <c r="L16" s="6"/>
      <c r="M16" s="6"/>
      <c r="N16" s="5"/>
      <c r="O16" s="6"/>
      <c r="P16" s="93"/>
      <c r="Q16" s="6"/>
      <c r="R16" s="93"/>
      <c r="S16" s="6"/>
      <c r="T16" s="7"/>
      <c r="U16" s="7"/>
      <c r="V16" s="5"/>
      <c r="W16" s="1"/>
      <c r="X16" s="3"/>
      <c r="Y16" s="3"/>
      <c r="Z16" s="4"/>
    </row>
    <row r="17" spans="1:26" s="98" customFormat="1" ht="20.25">
      <c r="A17" s="94"/>
      <c r="B17" s="627" t="s">
        <v>13</v>
      </c>
      <c r="C17" s="627"/>
      <c r="D17" s="627"/>
      <c r="E17" s="627"/>
      <c r="F17" s="627"/>
      <c r="G17" s="627"/>
      <c r="H17" s="627"/>
      <c r="I17" s="627"/>
      <c r="J17" s="627"/>
      <c r="K17" s="627"/>
      <c r="L17" s="627"/>
      <c r="M17" s="627"/>
      <c r="N17" s="627"/>
      <c r="O17" s="627"/>
      <c r="P17" s="627"/>
      <c r="Q17" s="627"/>
      <c r="R17" s="627"/>
      <c r="S17" s="627"/>
      <c r="T17" s="627"/>
      <c r="U17" s="627"/>
      <c r="V17" s="627"/>
      <c r="W17" s="95"/>
      <c r="X17" s="96"/>
      <c r="Y17" s="96"/>
      <c r="Z17" s="97"/>
    </row>
    <row r="18" spans="1:22" s="98" customFormat="1" ht="18">
      <c r="A18" s="99"/>
      <c r="B18" s="622" t="s">
        <v>14</v>
      </c>
      <c r="C18" s="622"/>
      <c r="D18" s="622"/>
      <c r="E18" s="622"/>
      <c r="F18" s="622"/>
      <c r="G18" s="622"/>
      <c r="H18" s="622"/>
      <c r="I18" s="622"/>
      <c r="J18" s="622"/>
      <c r="K18" s="622"/>
      <c r="L18" s="622"/>
      <c r="M18" s="622"/>
      <c r="N18" s="622"/>
      <c r="O18" s="622"/>
      <c r="P18" s="622"/>
      <c r="Q18" s="622"/>
      <c r="R18" s="622"/>
      <c r="S18" s="622"/>
      <c r="T18" s="622"/>
      <c r="U18" s="622"/>
      <c r="V18" s="622"/>
    </row>
    <row r="19" spans="1:22" s="98" customFormat="1" ht="18">
      <c r="A19" s="99"/>
      <c r="B19" s="622"/>
      <c r="C19" s="622"/>
      <c r="D19" s="622"/>
      <c r="E19" s="622"/>
      <c r="F19" s="622"/>
      <c r="G19" s="622"/>
      <c r="H19" s="622"/>
      <c r="I19" s="622"/>
      <c r="J19" s="622"/>
      <c r="K19" s="622"/>
      <c r="L19" s="622"/>
      <c r="M19" s="622"/>
      <c r="N19" s="622"/>
      <c r="O19" s="622"/>
      <c r="P19" s="622"/>
      <c r="Q19" s="622"/>
      <c r="R19" s="622"/>
      <c r="S19" s="622"/>
      <c r="T19" s="622"/>
      <c r="U19" s="622"/>
      <c r="V19" s="622"/>
    </row>
    <row r="20" spans="1:22" s="98" customFormat="1" ht="18">
      <c r="A20" s="99"/>
      <c r="B20" s="622"/>
      <c r="C20" s="622"/>
      <c r="D20" s="622"/>
      <c r="E20" s="622"/>
      <c r="F20" s="622"/>
      <c r="G20" s="622"/>
      <c r="H20" s="622"/>
      <c r="I20" s="622"/>
      <c r="J20" s="622"/>
      <c r="K20" s="622"/>
      <c r="L20" s="622"/>
      <c r="M20" s="622"/>
      <c r="N20" s="622"/>
      <c r="O20" s="622"/>
      <c r="P20" s="622"/>
      <c r="Q20" s="622"/>
      <c r="R20" s="622"/>
      <c r="S20" s="622"/>
      <c r="T20" s="622"/>
      <c r="U20" s="622"/>
      <c r="V20" s="622"/>
    </row>
    <row r="21" spans="1:22" s="98" customFormat="1" ht="18">
      <c r="A21" s="99"/>
      <c r="B21" s="622"/>
      <c r="C21" s="622"/>
      <c r="D21" s="622"/>
      <c r="E21" s="622"/>
      <c r="F21" s="622"/>
      <c r="G21" s="622"/>
      <c r="H21" s="622"/>
      <c r="I21" s="622"/>
      <c r="J21" s="622"/>
      <c r="K21" s="622"/>
      <c r="L21" s="622"/>
      <c r="M21" s="622"/>
      <c r="N21" s="622"/>
      <c r="O21" s="622"/>
      <c r="P21" s="622"/>
      <c r="Q21" s="622"/>
      <c r="R21" s="622"/>
      <c r="S21" s="622"/>
      <c r="T21" s="622"/>
      <c r="U21" s="622"/>
      <c r="V21" s="622"/>
    </row>
    <row r="22" spans="1:23" s="98" customFormat="1" ht="18">
      <c r="A22" s="95"/>
      <c r="B22" s="623" t="s">
        <v>15</v>
      </c>
      <c r="C22" s="623"/>
      <c r="D22" s="623"/>
      <c r="E22" s="623"/>
      <c r="F22" s="623"/>
      <c r="G22" s="623"/>
      <c r="H22" s="623"/>
      <c r="I22" s="623"/>
      <c r="J22" s="623"/>
      <c r="K22" s="623"/>
      <c r="L22" s="623"/>
      <c r="M22" s="623"/>
      <c r="N22" s="623"/>
      <c r="O22" s="623"/>
      <c r="P22" s="623"/>
      <c r="Q22" s="623"/>
      <c r="R22" s="623"/>
      <c r="S22" s="623"/>
      <c r="T22" s="623"/>
      <c r="U22" s="623"/>
      <c r="V22" s="623"/>
      <c r="W22" s="95"/>
    </row>
    <row r="23" spans="1:23" s="98" customFormat="1" ht="18">
      <c r="A23" s="95"/>
      <c r="B23" s="623"/>
      <c r="C23" s="623"/>
      <c r="D23" s="623"/>
      <c r="E23" s="623"/>
      <c r="F23" s="623"/>
      <c r="G23" s="623"/>
      <c r="H23" s="623"/>
      <c r="I23" s="623"/>
      <c r="J23" s="623"/>
      <c r="K23" s="623"/>
      <c r="L23" s="623"/>
      <c r="M23" s="623"/>
      <c r="N23" s="623"/>
      <c r="O23" s="623"/>
      <c r="P23" s="623"/>
      <c r="Q23" s="623"/>
      <c r="R23" s="623"/>
      <c r="S23" s="623"/>
      <c r="T23" s="623"/>
      <c r="U23" s="623"/>
      <c r="V23" s="623"/>
      <c r="W23" s="95"/>
    </row>
    <row r="24" spans="1:23" s="98" customFormat="1" ht="18">
      <c r="A24" s="95"/>
      <c r="B24" s="623"/>
      <c r="C24" s="623"/>
      <c r="D24" s="623"/>
      <c r="E24" s="623"/>
      <c r="F24" s="623"/>
      <c r="G24" s="623"/>
      <c r="H24" s="623"/>
      <c r="I24" s="623"/>
      <c r="J24" s="623"/>
      <c r="K24" s="623"/>
      <c r="L24" s="623"/>
      <c r="M24" s="623"/>
      <c r="N24" s="623"/>
      <c r="O24" s="623"/>
      <c r="P24" s="623"/>
      <c r="Q24" s="623"/>
      <c r="R24" s="623"/>
      <c r="S24" s="623"/>
      <c r="T24" s="623"/>
      <c r="U24" s="623"/>
      <c r="V24" s="623"/>
      <c r="W24" s="95"/>
    </row>
    <row r="25" spans="1:23" s="98" customFormat="1" ht="18">
      <c r="A25" s="95"/>
      <c r="B25" s="623"/>
      <c r="C25" s="623"/>
      <c r="D25" s="623"/>
      <c r="E25" s="623"/>
      <c r="F25" s="623"/>
      <c r="G25" s="623"/>
      <c r="H25" s="623"/>
      <c r="I25" s="623"/>
      <c r="J25" s="623"/>
      <c r="K25" s="623"/>
      <c r="L25" s="623"/>
      <c r="M25" s="623"/>
      <c r="N25" s="623"/>
      <c r="O25" s="623"/>
      <c r="P25" s="623"/>
      <c r="Q25" s="623"/>
      <c r="R25" s="623"/>
      <c r="S25" s="623"/>
      <c r="T25" s="623"/>
      <c r="U25" s="623"/>
      <c r="V25" s="623"/>
      <c r="W25" s="95"/>
    </row>
    <row r="26" spans="1:23" s="98" customFormat="1" ht="18">
      <c r="A26" s="95"/>
      <c r="B26" s="625" t="s">
        <v>16</v>
      </c>
      <c r="C26" s="625"/>
      <c r="D26" s="625"/>
      <c r="E26" s="625"/>
      <c r="F26" s="625"/>
      <c r="G26" s="625"/>
      <c r="H26" s="625"/>
      <c r="I26" s="625"/>
      <c r="J26" s="625"/>
      <c r="K26" s="625"/>
      <c r="L26" s="625"/>
      <c r="M26" s="625"/>
      <c r="N26" s="625"/>
      <c r="O26" s="625"/>
      <c r="P26" s="625"/>
      <c r="Q26" s="625"/>
      <c r="R26" s="625"/>
      <c r="S26" s="625"/>
      <c r="T26" s="625"/>
      <c r="U26" s="625"/>
      <c r="V26" s="625"/>
      <c r="W26" s="95"/>
    </row>
    <row r="27" spans="1:23" s="98" customFormat="1" ht="18">
      <c r="A27" s="95"/>
      <c r="B27" s="625"/>
      <c r="C27" s="625"/>
      <c r="D27" s="625"/>
      <c r="E27" s="625"/>
      <c r="F27" s="625"/>
      <c r="G27" s="625"/>
      <c r="H27" s="625"/>
      <c r="I27" s="625"/>
      <c r="J27" s="625"/>
      <c r="K27" s="625"/>
      <c r="L27" s="625"/>
      <c r="M27" s="625"/>
      <c r="N27" s="625"/>
      <c r="O27" s="625"/>
      <c r="P27" s="625"/>
      <c r="Q27" s="625"/>
      <c r="R27" s="625"/>
      <c r="S27" s="625"/>
      <c r="T27" s="625"/>
      <c r="U27" s="625"/>
      <c r="V27" s="625"/>
      <c r="W27" s="95"/>
    </row>
    <row r="28" spans="1:23" s="98" customFormat="1" ht="18">
      <c r="A28" s="95"/>
      <c r="B28" s="625"/>
      <c r="C28" s="625"/>
      <c r="D28" s="625"/>
      <c r="E28" s="625"/>
      <c r="F28" s="625"/>
      <c r="G28" s="625"/>
      <c r="H28" s="625"/>
      <c r="I28" s="625"/>
      <c r="J28" s="625"/>
      <c r="K28" s="625"/>
      <c r="L28" s="625"/>
      <c r="M28" s="625"/>
      <c r="N28" s="625"/>
      <c r="O28" s="625"/>
      <c r="P28" s="625"/>
      <c r="Q28" s="625"/>
      <c r="R28" s="625"/>
      <c r="S28" s="625"/>
      <c r="T28" s="625"/>
      <c r="U28" s="625"/>
      <c r="V28" s="625"/>
      <c r="W28" s="95"/>
    </row>
    <row r="29" spans="2:22" ht="20.25">
      <c r="B29" s="626"/>
      <c r="C29" s="626"/>
      <c r="D29" s="626"/>
      <c r="E29" s="626"/>
      <c r="F29" s="626"/>
      <c r="G29" s="626"/>
      <c r="H29" s="626"/>
      <c r="I29" s="626"/>
      <c r="J29" s="626"/>
      <c r="K29" s="626"/>
      <c r="L29" s="626"/>
      <c r="M29" s="626"/>
      <c r="N29" s="626"/>
      <c r="O29" s="626"/>
      <c r="P29" s="626"/>
      <c r="Q29" s="626"/>
      <c r="R29" s="626"/>
      <c r="S29" s="626"/>
      <c r="T29" s="626"/>
      <c r="U29" s="626"/>
      <c r="V29" s="626"/>
    </row>
    <row r="30" spans="2:16" ht="20.25">
      <c r="B30" s="100" t="s">
        <v>80</v>
      </c>
      <c r="L30" s="88" t="s">
        <v>81</v>
      </c>
      <c r="P30" s="90"/>
    </row>
    <row r="31" ht="20.25">
      <c r="P31" s="90"/>
    </row>
    <row r="32" ht="20.25">
      <c r="P32" s="90"/>
    </row>
    <row r="33" ht="20.25">
      <c r="P33" s="90"/>
    </row>
    <row r="34" ht="20.25">
      <c r="P34" s="90"/>
    </row>
    <row r="35" ht="20.25">
      <c r="P35" s="90"/>
    </row>
    <row r="36" ht="20.25">
      <c r="P36" s="90"/>
    </row>
    <row r="37" ht="20.25">
      <c r="P37" s="90"/>
    </row>
    <row r="38" ht="20.25">
      <c r="P38" s="90"/>
    </row>
    <row r="39" ht="20.25">
      <c r="P39" s="90"/>
    </row>
    <row r="40" ht="20.25">
      <c r="P40" s="90"/>
    </row>
    <row r="41" ht="20.25">
      <c r="P41" s="90"/>
    </row>
    <row r="42" ht="20.25">
      <c r="P42" s="90"/>
    </row>
    <row r="43" ht="20.25">
      <c r="P43" s="90"/>
    </row>
    <row r="44" ht="20.25">
      <c r="P44" s="90"/>
    </row>
    <row r="45" ht="20.25">
      <c r="P45" s="90"/>
    </row>
  </sheetData>
  <sheetProtection/>
  <protectedRanges>
    <protectedRange sqref="G5:G6 I5:I6 J5:J8 L5:L8 M5:M10 O5:O10 V5:V12 B17:V31 B5:B12" name="Oblast1"/>
  </protectedRanges>
  <mergeCells count="59">
    <mergeCell ref="B3:B4"/>
    <mergeCell ref="B20:V20"/>
    <mergeCell ref="A1:V1"/>
    <mergeCell ref="R3:S3"/>
    <mergeCell ref="T13:U13"/>
    <mergeCell ref="B17:V17"/>
    <mergeCell ref="B18:V18"/>
    <mergeCell ref="B19:V19"/>
    <mergeCell ref="B5:B6"/>
    <mergeCell ref="D5:F6"/>
    <mergeCell ref="A3:A4"/>
    <mergeCell ref="B27:V27"/>
    <mergeCell ref="B28:V28"/>
    <mergeCell ref="B29:V29"/>
    <mergeCell ref="B21:V21"/>
    <mergeCell ref="B22:V22"/>
    <mergeCell ref="B23:V23"/>
    <mergeCell ref="B24:V24"/>
    <mergeCell ref="B25:V25"/>
    <mergeCell ref="B26:V26"/>
    <mergeCell ref="R4:S4"/>
    <mergeCell ref="G3:I3"/>
    <mergeCell ref="G4:I4"/>
    <mergeCell ref="J3:L3"/>
    <mergeCell ref="J4:L4"/>
    <mergeCell ref="M3:O3"/>
    <mergeCell ref="M4:O4"/>
    <mergeCell ref="M11:O12"/>
    <mergeCell ref="B7:B8"/>
    <mergeCell ref="A7:A8"/>
    <mergeCell ref="A5:A6"/>
    <mergeCell ref="A9:A10"/>
    <mergeCell ref="B9:B10"/>
    <mergeCell ref="Q3:Q4"/>
    <mergeCell ref="T11:U12"/>
    <mergeCell ref="V7:V8"/>
    <mergeCell ref="A11:A12"/>
    <mergeCell ref="B11:B12"/>
    <mergeCell ref="D3:F3"/>
    <mergeCell ref="D4:F4"/>
    <mergeCell ref="P3:P4"/>
    <mergeCell ref="G7:I8"/>
    <mergeCell ref="J9:L10"/>
    <mergeCell ref="T3:U4"/>
    <mergeCell ref="V3:V4"/>
    <mergeCell ref="T5:U6"/>
    <mergeCell ref="V5:V6"/>
    <mergeCell ref="T7:U8"/>
    <mergeCell ref="T9:U10"/>
    <mergeCell ref="V9:V10"/>
    <mergeCell ref="V11:V12"/>
    <mergeCell ref="P5:P6"/>
    <mergeCell ref="Q5:Q6"/>
    <mergeCell ref="P7:P8"/>
    <mergeCell ref="Q7:Q8"/>
    <mergeCell ref="P9:P10"/>
    <mergeCell ref="Q9:Q10"/>
    <mergeCell ref="P11:P12"/>
    <mergeCell ref="Q11:Q1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Z45"/>
  <sheetViews>
    <sheetView zoomScalePageLayoutView="0" workbookViewId="0" topLeftCell="A1">
      <selection activeCell="B18" sqref="B18:V18"/>
    </sheetView>
  </sheetViews>
  <sheetFormatPr defaultColWidth="1.7109375" defaultRowHeight="15"/>
  <cols>
    <col min="1" max="1" width="4.7109375" style="82" customWidth="1"/>
    <col min="2" max="2" width="42.140625" style="82" customWidth="1"/>
    <col min="3" max="3" width="9.7109375" style="82" hidden="1" customWidth="1"/>
    <col min="4" max="4" width="5.7109375" style="87" customWidth="1"/>
    <col min="5" max="5" width="1.7109375" style="82" customWidth="1"/>
    <col min="6" max="6" width="5.7109375" style="88" customWidth="1"/>
    <col min="7" max="7" width="5.7109375" style="87" customWidth="1"/>
    <col min="8" max="8" width="1.7109375" style="82" customWidth="1"/>
    <col min="9" max="9" width="5.7109375" style="88" customWidth="1"/>
    <col min="10" max="10" width="5.7109375" style="89" customWidth="1"/>
    <col min="11" max="11" width="1.7109375" style="82" customWidth="1"/>
    <col min="12" max="12" width="5.7109375" style="88" customWidth="1"/>
    <col min="13" max="13" width="5.7109375" style="89" customWidth="1"/>
    <col min="14" max="14" width="1.7109375" style="82" customWidth="1"/>
    <col min="15" max="15" width="5.7109375" style="88" customWidth="1"/>
    <col min="16" max="16" width="8.7109375" style="89" customWidth="1"/>
    <col min="17" max="17" width="8.7109375" style="87" customWidth="1"/>
    <col min="18" max="18" width="8.8515625" style="89" customWidth="1"/>
    <col min="19" max="19" width="8.8515625" style="87" customWidth="1"/>
    <col min="20" max="20" width="5.28125" style="82" customWidth="1"/>
    <col min="21" max="21" width="13.7109375" style="82" customWidth="1"/>
    <col min="22" max="22" width="10.00390625" style="82" customWidth="1"/>
    <col min="23" max="23" width="7.00390625" style="82" customWidth="1"/>
    <col min="24" max="241" width="9.140625" style="85" customWidth="1"/>
    <col min="242" max="242" width="2.7109375" style="85" customWidth="1"/>
    <col min="243" max="243" width="17.57421875" style="85" bestFit="1" customWidth="1"/>
    <col min="244" max="244" width="0" style="85" hidden="1" customWidth="1"/>
    <col min="245" max="16384" width="1.7109375" style="85" customWidth="1"/>
  </cols>
  <sheetData>
    <row r="1" spans="1:23" s="63" customFormat="1" ht="36">
      <c r="A1" s="617" t="s">
        <v>96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2"/>
    </row>
    <row r="2" spans="1:23" s="63" customFormat="1" ht="21">
      <c r="A2" s="102"/>
      <c r="B2" s="102"/>
      <c r="C2" s="102"/>
      <c r="D2" s="103"/>
      <c r="E2" s="102"/>
      <c r="F2" s="104"/>
      <c r="G2" s="103"/>
      <c r="H2" s="102"/>
      <c r="I2" s="104"/>
      <c r="J2" s="105"/>
      <c r="K2" s="102"/>
      <c r="L2" s="104"/>
      <c r="M2" s="105"/>
      <c r="N2" s="102"/>
      <c r="O2" s="104"/>
      <c r="P2" s="106"/>
      <c r="Q2" s="103"/>
      <c r="R2" s="105"/>
      <c r="S2" s="103"/>
      <c r="T2" s="102"/>
      <c r="U2" s="102"/>
      <c r="V2" s="102"/>
      <c r="W2" s="62"/>
    </row>
    <row r="3" spans="1:26" s="62" customFormat="1" ht="21">
      <c r="A3" s="704"/>
      <c r="B3" s="706" t="s">
        <v>6</v>
      </c>
      <c r="C3" s="109" t="s">
        <v>0</v>
      </c>
      <c r="D3" s="619" t="s">
        <v>267</v>
      </c>
      <c r="E3" s="692"/>
      <c r="F3" s="620"/>
      <c r="G3" s="619" t="s">
        <v>267</v>
      </c>
      <c r="H3" s="692"/>
      <c r="I3" s="620"/>
      <c r="J3" s="619" t="s">
        <v>267</v>
      </c>
      <c r="K3" s="692"/>
      <c r="L3" s="620"/>
      <c r="M3" s="619" t="s">
        <v>267</v>
      </c>
      <c r="N3" s="692"/>
      <c r="O3" s="620"/>
      <c r="P3" s="687" t="s">
        <v>1</v>
      </c>
      <c r="Q3" s="687" t="s">
        <v>2</v>
      </c>
      <c r="R3" s="619" t="s">
        <v>268</v>
      </c>
      <c r="S3" s="620"/>
      <c r="T3" s="677" t="s">
        <v>3</v>
      </c>
      <c r="U3" s="678"/>
      <c r="V3" s="681" t="s">
        <v>4</v>
      </c>
      <c r="W3" s="64"/>
      <c r="X3" s="65"/>
      <c r="Y3" s="65"/>
      <c r="Z3" s="65"/>
    </row>
    <row r="4" spans="1:26" s="62" customFormat="1" ht="21">
      <c r="A4" s="705"/>
      <c r="B4" s="707"/>
      <c r="C4" s="112"/>
      <c r="D4" s="619" t="s">
        <v>266</v>
      </c>
      <c r="E4" s="692"/>
      <c r="F4" s="620"/>
      <c r="G4" s="619" t="s">
        <v>266</v>
      </c>
      <c r="H4" s="692"/>
      <c r="I4" s="620"/>
      <c r="J4" s="619" t="s">
        <v>266</v>
      </c>
      <c r="K4" s="692"/>
      <c r="L4" s="620"/>
      <c r="M4" s="619" t="s">
        <v>266</v>
      </c>
      <c r="N4" s="692"/>
      <c r="O4" s="620"/>
      <c r="P4" s="688"/>
      <c r="Q4" s="688"/>
      <c r="R4" s="619" t="s">
        <v>269</v>
      </c>
      <c r="S4" s="620"/>
      <c r="T4" s="679"/>
      <c r="U4" s="680"/>
      <c r="V4" s="682"/>
      <c r="W4" s="64"/>
      <c r="X4" s="65"/>
      <c r="Y4" s="65"/>
      <c r="Z4" s="65"/>
    </row>
    <row r="5" spans="1:26" s="63" customFormat="1" ht="21">
      <c r="A5" s="702">
        <v>1</v>
      </c>
      <c r="B5" s="700" t="s">
        <v>74</v>
      </c>
      <c r="C5" s="67">
        <v>777644380</v>
      </c>
      <c r="D5" s="708"/>
      <c r="E5" s="709"/>
      <c r="F5" s="710"/>
      <c r="G5" s="68">
        <v>0</v>
      </c>
      <c r="H5" s="69" t="s">
        <v>5</v>
      </c>
      <c r="I5" s="70">
        <v>0</v>
      </c>
      <c r="J5" s="68">
        <v>0</v>
      </c>
      <c r="K5" s="69" t="s">
        <v>5</v>
      </c>
      <c r="L5" s="70">
        <v>0</v>
      </c>
      <c r="M5" s="68">
        <v>0</v>
      </c>
      <c r="N5" s="69" t="s">
        <v>5</v>
      </c>
      <c r="O5" s="70">
        <v>0</v>
      </c>
      <c r="P5" s="673">
        <f>IF(G5&gt;I5,1,0)+IF(J5&gt;L5,1,0)+IF(M5&gt;O5,1,0)</f>
        <v>0</v>
      </c>
      <c r="Q5" s="675">
        <f>IF(G5&lt;I5,1,0)+IF(J5&lt;L5,1,0)+IF(M5&lt;O5,1,0)</f>
        <v>0</v>
      </c>
      <c r="R5" s="73">
        <f>G5+J5+M5</f>
        <v>0</v>
      </c>
      <c r="S5" s="535">
        <f>I5+L5+O5</f>
        <v>0</v>
      </c>
      <c r="T5" s="683">
        <f>P5*2+Q5*1</f>
        <v>0</v>
      </c>
      <c r="U5" s="684"/>
      <c r="V5" s="671">
        <f>1+IF(T5&lt;T7,1,0)+IF(T5&lt;T9,1,0)+IF(T5&lt;T11,1,0)</f>
        <v>1</v>
      </c>
      <c r="W5" s="62"/>
      <c r="X5" s="65"/>
      <c r="Y5" s="65"/>
      <c r="Z5" s="75"/>
    </row>
    <row r="6" spans="1:26" s="63" customFormat="1" ht="21">
      <c r="A6" s="703"/>
      <c r="B6" s="701"/>
      <c r="C6" s="67"/>
      <c r="D6" s="711"/>
      <c r="E6" s="712"/>
      <c r="F6" s="713"/>
      <c r="G6" s="68">
        <v>0</v>
      </c>
      <c r="H6" s="69" t="s">
        <v>5</v>
      </c>
      <c r="I6" s="70">
        <v>0</v>
      </c>
      <c r="J6" s="68">
        <v>0</v>
      </c>
      <c r="K6" s="69" t="s">
        <v>5</v>
      </c>
      <c r="L6" s="70">
        <v>0</v>
      </c>
      <c r="M6" s="68">
        <v>0</v>
      </c>
      <c r="N6" s="69" t="s">
        <v>5</v>
      </c>
      <c r="O6" s="70">
        <v>0</v>
      </c>
      <c r="P6" s="674"/>
      <c r="Q6" s="676"/>
      <c r="R6" s="73">
        <f>G6+J6+M6</f>
        <v>0</v>
      </c>
      <c r="S6" s="535">
        <f>I6+L6+O6</f>
        <v>0</v>
      </c>
      <c r="T6" s="685"/>
      <c r="U6" s="686"/>
      <c r="V6" s="672"/>
      <c r="W6" s="62"/>
      <c r="X6" s="65"/>
      <c r="Y6" s="65"/>
      <c r="Z6" s="75"/>
    </row>
    <row r="7" spans="1:26" s="63" customFormat="1" ht="21">
      <c r="A7" s="702">
        <v>2</v>
      </c>
      <c r="B7" s="700" t="s">
        <v>75</v>
      </c>
      <c r="C7" s="67">
        <v>602693433</v>
      </c>
      <c r="D7" s="76">
        <f>I5</f>
        <v>0</v>
      </c>
      <c r="E7" s="77" t="s">
        <v>5</v>
      </c>
      <c r="F7" s="78">
        <f>G5</f>
        <v>0</v>
      </c>
      <c r="G7" s="693"/>
      <c r="H7" s="694"/>
      <c r="I7" s="695"/>
      <c r="J7" s="68">
        <v>0</v>
      </c>
      <c r="K7" s="69" t="s">
        <v>5</v>
      </c>
      <c r="L7" s="70">
        <v>0</v>
      </c>
      <c r="M7" s="68">
        <v>0</v>
      </c>
      <c r="N7" s="69" t="s">
        <v>5</v>
      </c>
      <c r="O7" s="70">
        <v>0</v>
      </c>
      <c r="P7" s="673">
        <f>IF(D7&gt;F7,1,0)+IF(J7&gt;L7,1,0)+IF(M7&gt;O7,1,0)</f>
        <v>0</v>
      </c>
      <c r="Q7" s="675">
        <f>IF(D7&lt;F7,1,0)+IF(J7&lt;L7,1,0)+IF(M7&lt;O7,1,0)</f>
        <v>0</v>
      </c>
      <c r="R7" s="73">
        <f>D7+J7+M7</f>
        <v>0</v>
      </c>
      <c r="S7" s="535">
        <f>F7+L7+O7</f>
        <v>0</v>
      </c>
      <c r="T7" s="683">
        <f>P7*2+Q7*1</f>
        <v>0</v>
      </c>
      <c r="U7" s="684"/>
      <c r="V7" s="671">
        <f>1+IF(T7&lt;T5,1,0)+IF(T7&lt;T9,1,0)+IF(T7&lt;T11,1,0)</f>
        <v>1</v>
      </c>
      <c r="W7" s="62"/>
      <c r="X7" s="65"/>
      <c r="Y7" s="65"/>
      <c r="Z7" s="75"/>
    </row>
    <row r="8" spans="1:26" s="63" customFormat="1" ht="21">
      <c r="A8" s="703"/>
      <c r="B8" s="701"/>
      <c r="C8" s="67"/>
      <c r="D8" s="76">
        <f>I6</f>
        <v>0</v>
      </c>
      <c r="E8" s="77" t="s">
        <v>5</v>
      </c>
      <c r="F8" s="78">
        <f>G6</f>
        <v>0</v>
      </c>
      <c r="G8" s="696"/>
      <c r="H8" s="697"/>
      <c r="I8" s="698"/>
      <c r="J8" s="68">
        <v>0</v>
      </c>
      <c r="K8" s="69" t="s">
        <v>5</v>
      </c>
      <c r="L8" s="70">
        <v>0</v>
      </c>
      <c r="M8" s="68">
        <v>0</v>
      </c>
      <c r="N8" s="69" t="s">
        <v>5</v>
      </c>
      <c r="O8" s="70">
        <v>0</v>
      </c>
      <c r="P8" s="674"/>
      <c r="Q8" s="676"/>
      <c r="R8" s="73">
        <f>D8+J8+M8</f>
        <v>0</v>
      </c>
      <c r="S8" s="535">
        <f>F8+L8+O8</f>
        <v>0</v>
      </c>
      <c r="T8" s="685"/>
      <c r="U8" s="686"/>
      <c r="V8" s="672"/>
      <c r="W8" s="62"/>
      <c r="X8" s="65"/>
      <c r="Y8" s="65"/>
      <c r="Z8" s="75"/>
    </row>
    <row r="9" spans="1:26" s="63" customFormat="1" ht="21">
      <c r="A9" s="702">
        <v>3</v>
      </c>
      <c r="B9" s="700" t="s">
        <v>76</v>
      </c>
      <c r="C9" s="67">
        <v>602235700</v>
      </c>
      <c r="D9" s="76">
        <f>L5</f>
        <v>0</v>
      </c>
      <c r="E9" s="77" t="s">
        <v>5</v>
      </c>
      <c r="F9" s="78">
        <f>J5</f>
        <v>0</v>
      </c>
      <c r="G9" s="76">
        <f>L7</f>
        <v>0</v>
      </c>
      <c r="H9" s="77" t="s">
        <v>5</v>
      </c>
      <c r="I9" s="78">
        <f>J7</f>
        <v>0</v>
      </c>
      <c r="J9" s="693"/>
      <c r="K9" s="694"/>
      <c r="L9" s="695"/>
      <c r="M9" s="68">
        <v>0</v>
      </c>
      <c r="N9" s="69" t="s">
        <v>5</v>
      </c>
      <c r="O9" s="70">
        <v>0</v>
      </c>
      <c r="P9" s="673">
        <f>IF(D9&gt;F9,1,0)+IF(G9&gt;I9,1,0)+IF(M9&gt;O9,1,0)</f>
        <v>0</v>
      </c>
      <c r="Q9" s="675">
        <f>IF(D9&lt;F9,1,0)+IF(G9&lt;I9,1,0)+IF(M9&lt;O9,1,0)</f>
        <v>0</v>
      </c>
      <c r="R9" s="73">
        <f>D9+G9+M9</f>
        <v>0</v>
      </c>
      <c r="S9" s="535">
        <f>F9+I9+O9</f>
        <v>0</v>
      </c>
      <c r="T9" s="683">
        <f>P9*2+Q9*1</f>
        <v>0</v>
      </c>
      <c r="U9" s="684"/>
      <c r="V9" s="671">
        <f>1+IF(T9&lt;T5,1,0)+IF(T9&lt;T7,1,0)+IF(T9&lt;T11,1,0)</f>
        <v>1</v>
      </c>
      <c r="W9" s="62"/>
      <c r="X9" s="65"/>
      <c r="Y9" s="65"/>
      <c r="Z9" s="75"/>
    </row>
    <row r="10" spans="1:26" s="63" customFormat="1" ht="21">
      <c r="A10" s="703"/>
      <c r="B10" s="701"/>
      <c r="C10" s="67"/>
      <c r="D10" s="76">
        <f>L6</f>
        <v>0</v>
      </c>
      <c r="E10" s="77" t="s">
        <v>5</v>
      </c>
      <c r="F10" s="78">
        <f>J6</f>
        <v>0</v>
      </c>
      <c r="G10" s="76">
        <f>L8</f>
        <v>0</v>
      </c>
      <c r="H10" s="77" t="s">
        <v>5</v>
      </c>
      <c r="I10" s="78">
        <f>J8</f>
        <v>0</v>
      </c>
      <c r="J10" s="696"/>
      <c r="K10" s="697"/>
      <c r="L10" s="698"/>
      <c r="M10" s="68">
        <v>0</v>
      </c>
      <c r="N10" s="69" t="s">
        <v>5</v>
      </c>
      <c r="O10" s="70">
        <v>0</v>
      </c>
      <c r="P10" s="674"/>
      <c r="Q10" s="676"/>
      <c r="R10" s="73">
        <f>D10+G10+M10</f>
        <v>0</v>
      </c>
      <c r="S10" s="535">
        <f>F10+I10+O10</f>
        <v>0</v>
      </c>
      <c r="T10" s="685"/>
      <c r="U10" s="686"/>
      <c r="V10" s="672"/>
      <c r="W10" s="62"/>
      <c r="X10" s="65"/>
      <c r="Y10" s="65"/>
      <c r="Z10" s="75"/>
    </row>
    <row r="11" spans="1:26" s="63" customFormat="1" ht="21">
      <c r="A11" s="689">
        <v>4</v>
      </c>
      <c r="B11" s="691" t="s">
        <v>77</v>
      </c>
      <c r="C11" s="536">
        <v>737215132</v>
      </c>
      <c r="D11" s="76">
        <f>O5</f>
        <v>0</v>
      </c>
      <c r="E11" s="77" t="s">
        <v>5</v>
      </c>
      <c r="F11" s="78">
        <f>M5</f>
        <v>0</v>
      </c>
      <c r="G11" s="76">
        <f>O7</f>
        <v>0</v>
      </c>
      <c r="H11" s="77" t="s">
        <v>5</v>
      </c>
      <c r="I11" s="78">
        <f>M7</f>
        <v>0</v>
      </c>
      <c r="J11" s="76">
        <f>O9</f>
        <v>0</v>
      </c>
      <c r="K11" s="77" t="s">
        <v>5</v>
      </c>
      <c r="L11" s="78">
        <f>M9</f>
        <v>0</v>
      </c>
      <c r="M11" s="699"/>
      <c r="N11" s="690"/>
      <c r="O11" s="690"/>
      <c r="P11" s="673">
        <f>IF(D11&gt;F11,1,0)+IF(G11&gt;I11,1,0)+IF(J11&gt;L11,1,0)</f>
        <v>0</v>
      </c>
      <c r="Q11" s="675">
        <f>IF(D11&lt;F11,1,0)+IF(G11&lt;I11,1,0)+IF(J11&lt;L11,1,0)</f>
        <v>0</v>
      </c>
      <c r="R11" s="73">
        <f>D11+G11+J11</f>
        <v>0</v>
      </c>
      <c r="S11" s="535">
        <f>F11+I11+L11</f>
        <v>0</v>
      </c>
      <c r="T11" s="683">
        <f>P11*2+Q11*1</f>
        <v>0</v>
      </c>
      <c r="U11" s="684"/>
      <c r="V11" s="671">
        <f>1+IF(T11&lt;T5,1,0)+IF(T11&lt;T7,1,0)+IF(T11&lt;T9,1,0)</f>
        <v>1</v>
      </c>
      <c r="W11" s="62"/>
      <c r="X11" s="65"/>
      <c r="Y11" s="65"/>
      <c r="Z11" s="75"/>
    </row>
    <row r="12" spans="1:26" s="63" customFormat="1" ht="21">
      <c r="A12" s="690"/>
      <c r="B12" s="690"/>
      <c r="C12" s="536"/>
      <c r="D12" s="76">
        <f>O6</f>
        <v>0</v>
      </c>
      <c r="E12" s="77" t="s">
        <v>5</v>
      </c>
      <c r="F12" s="78">
        <f>M6</f>
        <v>0</v>
      </c>
      <c r="G12" s="76">
        <f>O8</f>
        <v>0</v>
      </c>
      <c r="H12" s="77" t="s">
        <v>5</v>
      </c>
      <c r="I12" s="78">
        <f>M8</f>
        <v>0</v>
      </c>
      <c r="J12" s="76">
        <f>O10</f>
        <v>0</v>
      </c>
      <c r="K12" s="77" t="s">
        <v>5</v>
      </c>
      <c r="L12" s="78">
        <f>M10</f>
        <v>0</v>
      </c>
      <c r="M12" s="690"/>
      <c r="N12" s="690"/>
      <c r="O12" s="690"/>
      <c r="P12" s="674"/>
      <c r="Q12" s="676"/>
      <c r="R12" s="73">
        <f>D12+G12+J12</f>
        <v>0</v>
      </c>
      <c r="S12" s="535">
        <f>F12+I12+L12</f>
        <v>0</v>
      </c>
      <c r="T12" s="685"/>
      <c r="U12" s="686"/>
      <c r="V12" s="672"/>
      <c r="W12" s="62"/>
      <c r="X12" s="65"/>
      <c r="Y12" s="65"/>
      <c r="Z12" s="75"/>
    </row>
    <row r="13" spans="1:26" ht="20.25">
      <c r="A13" s="79"/>
      <c r="B13" s="79"/>
      <c r="C13" s="79"/>
      <c r="D13" s="80"/>
      <c r="E13" s="79"/>
      <c r="F13" s="80"/>
      <c r="G13" s="80"/>
      <c r="H13" s="79"/>
      <c r="I13" s="80"/>
      <c r="J13" s="80"/>
      <c r="K13" s="79"/>
      <c r="L13" s="80"/>
      <c r="M13" s="80"/>
      <c r="N13" s="79"/>
      <c r="O13" s="80"/>
      <c r="P13" s="91"/>
      <c r="Q13" s="80"/>
      <c r="R13" s="91"/>
      <c r="S13" s="80"/>
      <c r="T13" s="647"/>
      <c r="U13" s="647"/>
      <c r="V13" s="79"/>
      <c r="X13" s="83"/>
      <c r="Y13" s="83"/>
      <c r="Z13" s="84"/>
    </row>
    <row r="14" spans="1:26" s="2" customFormat="1" ht="15.75">
      <c r="A14" s="5"/>
      <c r="B14" s="92" t="s">
        <v>79</v>
      </c>
      <c r="C14" s="5"/>
      <c r="D14" s="6"/>
      <c r="E14" s="5"/>
      <c r="F14" s="6"/>
      <c r="G14" s="6"/>
      <c r="H14" s="5"/>
      <c r="I14" s="6"/>
      <c r="J14" s="6"/>
      <c r="K14" s="5"/>
      <c r="L14" s="6"/>
      <c r="M14" s="6"/>
      <c r="N14" s="5"/>
      <c r="O14" s="6"/>
      <c r="P14" s="93"/>
      <c r="Q14" s="6"/>
      <c r="R14" s="93"/>
      <c r="S14" s="6"/>
      <c r="T14" s="7"/>
      <c r="U14" s="7"/>
      <c r="V14" s="5"/>
      <c r="W14" s="1"/>
      <c r="X14" s="3"/>
      <c r="Y14" s="3"/>
      <c r="Z14" s="4"/>
    </row>
    <row r="15" spans="1:26" s="2" customFormat="1" ht="15.75">
      <c r="A15" s="5"/>
      <c r="B15" s="92" t="s">
        <v>78</v>
      </c>
      <c r="C15" s="5"/>
      <c r="D15" s="6"/>
      <c r="E15" s="5"/>
      <c r="F15" s="6"/>
      <c r="G15" s="6"/>
      <c r="H15" s="5"/>
      <c r="I15" s="6"/>
      <c r="J15" s="6"/>
      <c r="K15" s="5"/>
      <c r="L15" s="6"/>
      <c r="M15" s="6"/>
      <c r="N15" s="5"/>
      <c r="O15" s="6"/>
      <c r="P15" s="93"/>
      <c r="Q15" s="6"/>
      <c r="R15" s="93"/>
      <c r="S15" s="6"/>
      <c r="T15" s="7"/>
      <c r="U15" s="7"/>
      <c r="V15" s="5"/>
      <c r="W15" s="1"/>
      <c r="X15" s="3"/>
      <c r="Y15" s="3"/>
      <c r="Z15" s="4"/>
    </row>
    <row r="16" spans="1:26" s="2" customFormat="1" ht="15.75">
      <c r="A16" s="5"/>
      <c r="B16" s="5"/>
      <c r="C16" s="5"/>
      <c r="D16" s="6"/>
      <c r="E16" s="5"/>
      <c r="F16" s="6"/>
      <c r="G16" s="6"/>
      <c r="H16" s="5"/>
      <c r="I16" s="6"/>
      <c r="J16" s="6"/>
      <c r="K16" s="5"/>
      <c r="L16" s="6"/>
      <c r="M16" s="6"/>
      <c r="N16" s="5"/>
      <c r="O16" s="6"/>
      <c r="P16" s="93"/>
      <c r="Q16" s="6"/>
      <c r="R16" s="93"/>
      <c r="S16" s="6"/>
      <c r="T16" s="7"/>
      <c r="U16" s="7"/>
      <c r="V16" s="5"/>
      <c r="W16" s="1"/>
      <c r="X16" s="3"/>
      <c r="Y16" s="3"/>
      <c r="Z16" s="4"/>
    </row>
    <row r="17" spans="1:26" s="98" customFormat="1" ht="20.25">
      <c r="A17" s="94"/>
      <c r="B17" s="627" t="s">
        <v>13</v>
      </c>
      <c r="C17" s="627"/>
      <c r="D17" s="627"/>
      <c r="E17" s="627"/>
      <c r="F17" s="627"/>
      <c r="G17" s="627"/>
      <c r="H17" s="627"/>
      <c r="I17" s="627"/>
      <c r="J17" s="627"/>
      <c r="K17" s="627"/>
      <c r="L17" s="627"/>
      <c r="M17" s="627"/>
      <c r="N17" s="627"/>
      <c r="O17" s="627"/>
      <c r="P17" s="627"/>
      <c r="Q17" s="627"/>
      <c r="R17" s="627"/>
      <c r="S17" s="627"/>
      <c r="T17" s="627"/>
      <c r="U17" s="627"/>
      <c r="V17" s="627"/>
      <c r="W17" s="95"/>
      <c r="X17" s="96"/>
      <c r="Y17" s="96"/>
      <c r="Z17" s="97"/>
    </row>
    <row r="18" spans="1:22" s="98" customFormat="1" ht="18">
      <c r="A18" s="99"/>
      <c r="B18" s="622" t="s">
        <v>14</v>
      </c>
      <c r="C18" s="622"/>
      <c r="D18" s="622"/>
      <c r="E18" s="622"/>
      <c r="F18" s="622"/>
      <c r="G18" s="622"/>
      <c r="H18" s="622"/>
      <c r="I18" s="622"/>
      <c r="J18" s="622"/>
      <c r="K18" s="622"/>
      <c r="L18" s="622"/>
      <c r="M18" s="622"/>
      <c r="N18" s="622"/>
      <c r="O18" s="622"/>
      <c r="P18" s="622"/>
      <c r="Q18" s="622"/>
      <c r="R18" s="622"/>
      <c r="S18" s="622"/>
      <c r="T18" s="622"/>
      <c r="U18" s="622"/>
      <c r="V18" s="622"/>
    </row>
    <row r="19" spans="1:22" s="98" customFormat="1" ht="18">
      <c r="A19" s="99"/>
      <c r="B19" s="622"/>
      <c r="C19" s="622"/>
      <c r="D19" s="622"/>
      <c r="E19" s="622"/>
      <c r="F19" s="622"/>
      <c r="G19" s="622"/>
      <c r="H19" s="622"/>
      <c r="I19" s="622"/>
      <c r="J19" s="622"/>
      <c r="K19" s="622"/>
      <c r="L19" s="622"/>
      <c r="M19" s="622"/>
      <c r="N19" s="622"/>
      <c r="O19" s="622"/>
      <c r="P19" s="622"/>
      <c r="Q19" s="622"/>
      <c r="R19" s="622"/>
      <c r="S19" s="622"/>
      <c r="T19" s="622"/>
      <c r="U19" s="622"/>
      <c r="V19" s="622"/>
    </row>
    <row r="20" spans="1:22" s="98" customFormat="1" ht="18">
      <c r="A20" s="99"/>
      <c r="B20" s="622"/>
      <c r="C20" s="622"/>
      <c r="D20" s="622"/>
      <c r="E20" s="622"/>
      <c r="F20" s="622"/>
      <c r="G20" s="622"/>
      <c r="H20" s="622"/>
      <c r="I20" s="622"/>
      <c r="J20" s="622"/>
      <c r="K20" s="622"/>
      <c r="L20" s="622"/>
      <c r="M20" s="622"/>
      <c r="N20" s="622"/>
      <c r="O20" s="622"/>
      <c r="P20" s="622"/>
      <c r="Q20" s="622"/>
      <c r="R20" s="622"/>
      <c r="S20" s="622"/>
      <c r="T20" s="622"/>
      <c r="U20" s="622"/>
      <c r="V20" s="622"/>
    </row>
    <row r="21" spans="1:22" s="98" customFormat="1" ht="18">
      <c r="A21" s="99"/>
      <c r="B21" s="622"/>
      <c r="C21" s="622"/>
      <c r="D21" s="622"/>
      <c r="E21" s="622"/>
      <c r="F21" s="622"/>
      <c r="G21" s="622"/>
      <c r="H21" s="622"/>
      <c r="I21" s="622"/>
      <c r="J21" s="622"/>
      <c r="K21" s="622"/>
      <c r="L21" s="622"/>
      <c r="M21" s="622"/>
      <c r="N21" s="622"/>
      <c r="O21" s="622"/>
      <c r="P21" s="622"/>
      <c r="Q21" s="622"/>
      <c r="R21" s="622"/>
      <c r="S21" s="622"/>
      <c r="T21" s="622"/>
      <c r="U21" s="622"/>
      <c r="V21" s="622"/>
    </row>
    <row r="22" spans="1:23" s="98" customFormat="1" ht="18">
      <c r="A22" s="95"/>
      <c r="B22" s="623" t="s">
        <v>15</v>
      </c>
      <c r="C22" s="623"/>
      <c r="D22" s="623"/>
      <c r="E22" s="623"/>
      <c r="F22" s="623"/>
      <c r="G22" s="623"/>
      <c r="H22" s="623"/>
      <c r="I22" s="623"/>
      <c r="J22" s="623"/>
      <c r="K22" s="623"/>
      <c r="L22" s="623"/>
      <c r="M22" s="623"/>
      <c r="N22" s="623"/>
      <c r="O22" s="623"/>
      <c r="P22" s="623"/>
      <c r="Q22" s="623"/>
      <c r="R22" s="623"/>
      <c r="S22" s="623"/>
      <c r="T22" s="623"/>
      <c r="U22" s="623"/>
      <c r="V22" s="623"/>
      <c r="W22" s="95"/>
    </row>
    <row r="23" spans="1:23" s="98" customFormat="1" ht="18">
      <c r="A23" s="95"/>
      <c r="B23" s="623"/>
      <c r="C23" s="623"/>
      <c r="D23" s="623"/>
      <c r="E23" s="623"/>
      <c r="F23" s="623"/>
      <c r="G23" s="623"/>
      <c r="H23" s="623"/>
      <c r="I23" s="623"/>
      <c r="J23" s="623"/>
      <c r="K23" s="623"/>
      <c r="L23" s="623"/>
      <c r="M23" s="623"/>
      <c r="N23" s="623"/>
      <c r="O23" s="623"/>
      <c r="P23" s="623"/>
      <c r="Q23" s="623"/>
      <c r="R23" s="623"/>
      <c r="S23" s="623"/>
      <c r="T23" s="623"/>
      <c r="U23" s="623"/>
      <c r="V23" s="623"/>
      <c r="W23" s="95"/>
    </row>
    <row r="24" spans="1:23" s="98" customFormat="1" ht="18">
      <c r="A24" s="95"/>
      <c r="B24" s="623"/>
      <c r="C24" s="623"/>
      <c r="D24" s="623"/>
      <c r="E24" s="623"/>
      <c r="F24" s="623"/>
      <c r="G24" s="623"/>
      <c r="H24" s="623"/>
      <c r="I24" s="623"/>
      <c r="J24" s="623"/>
      <c r="K24" s="623"/>
      <c r="L24" s="623"/>
      <c r="M24" s="623"/>
      <c r="N24" s="623"/>
      <c r="O24" s="623"/>
      <c r="P24" s="623"/>
      <c r="Q24" s="623"/>
      <c r="R24" s="623"/>
      <c r="S24" s="623"/>
      <c r="T24" s="623"/>
      <c r="U24" s="623"/>
      <c r="V24" s="623"/>
      <c r="W24" s="95"/>
    </row>
    <row r="25" spans="1:23" s="98" customFormat="1" ht="18">
      <c r="A25" s="95"/>
      <c r="B25" s="623"/>
      <c r="C25" s="623"/>
      <c r="D25" s="623"/>
      <c r="E25" s="623"/>
      <c r="F25" s="623"/>
      <c r="G25" s="623"/>
      <c r="H25" s="623"/>
      <c r="I25" s="623"/>
      <c r="J25" s="623"/>
      <c r="K25" s="623"/>
      <c r="L25" s="623"/>
      <c r="M25" s="623"/>
      <c r="N25" s="623"/>
      <c r="O25" s="623"/>
      <c r="P25" s="623"/>
      <c r="Q25" s="623"/>
      <c r="R25" s="623"/>
      <c r="S25" s="623"/>
      <c r="T25" s="623"/>
      <c r="U25" s="623"/>
      <c r="V25" s="623"/>
      <c r="W25" s="95"/>
    </row>
    <row r="26" spans="1:23" s="98" customFormat="1" ht="18">
      <c r="A26" s="95"/>
      <c r="B26" s="625" t="s">
        <v>16</v>
      </c>
      <c r="C26" s="625"/>
      <c r="D26" s="625"/>
      <c r="E26" s="625"/>
      <c r="F26" s="625"/>
      <c r="G26" s="625"/>
      <c r="H26" s="625"/>
      <c r="I26" s="625"/>
      <c r="J26" s="625"/>
      <c r="K26" s="625"/>
      <c r="L26" s="625"/>
      <c r="M26" s="625"/>
      <c r="N26" s="625"/>
      <c r="O26" s="625"/>
      <c r="P26" s="625"/>
      <c r="Q26" s="625"/>
      <c r="R26" s="625"/>
      <c r="S26" s="625"/>
      <c r="T26" s="625"/>
      <c r="U26" s="625"/>
      <c r="V26" s="625"/>
      <c r="W26" s="95"/>
    </row>
    <row r="27" spans="1:23" s="98" customFormat="1" ht="18">
      <c r="A27" s="95"/>
      <c r="B27" s="625"/>
      <c r="C27" s="625"/>
      <c r="D27" s="625"/>
      <c r="E27" s="625"/>
      <c r="F27" s="625"/>
      <c r="G27" s="625"/>
      <c r="H27" s="625"/>
      <c r="I27" s="625"/>
      <c r="J27" s="625"/>
      <c r="K27" s="625"/>
      <c r="L27" s="625"/>
      <c r="M27" s="625"/>
      <c r="N27" s="625"/>
      <c r="O27" s="625"/>
      <c r="P27" s="625"/>
      <c r="Q27" s="625"/>
      <c r="R27" s="625"/>
      <c r="S27" s="625"/>
      <c r="T27" s="625"/>
      <c r="U27" s="625"/>
      <c r="V27" s="625"/>
      <c r="W27" s="95"/>
    </row>
    <row r="28" spans="1:23" s="98" customFormat="1" ht="18">
      <c r="A28" s="95"/>
      <c r="B28" s="625"/>
      <c r="C28" s="625"/>
      <c r="D28" s="625"/>
      <c r="E28" s="625"/>
      <c r="F28" s="625"/>
      <c r="G28" s="625"/>
      <c r="H28" s="625"/>
      <c r="I28" s="625"/>
      <c r="J28" s="625"/>
      <c r="K28" s="625"/>
      <c r="L28" s="625"/>
      <c r="M28" s="625"/>
      <c r="N28" s="625"/>
      <c r="O28" s="625"/>
      <c r="P28" s="625"/>
      <c r="Q28" s="625"/>
      <c r="R28" s="625"/>
      <c r="S28" s="625"/>
      <c r="T28" s="625"/>
      <c r="U28" s="625"/>
      <c r="V28" s="625"/>
      <c r="W28" s="95"/>
    </row>
    <row r="29" spans="2:22" ht="20.25">
      <c r="B29" s="626"/>
      <c r="C29" s="626"/>
      <c r="D29" s="626"/>
      <c r="E29" s="626"/>
      <c r="F29" s="626"/>
      <c r="G29" s="626"/>
      <c r="H29" s="626"/>
      <c r="I29" s="626"/>
      <c r="J29" s="626"/>
      <c r="K29" s="626"/>
      <c r="L29" s="626"/>
      <c r="M29" s="626"/>
      <c r="N29" s="626"/>
      <c r="O29" s="626"/>
      <c r="P29" s="626"/>
      <c r="Q29" s="626"/>
      <c r="R29" s="626"/>
      <c r="S29" s="626"/>
      <c r="T29" s="626"/>
      <c r="U29" s="626"/>
      <c r="V29" s="626"/>
    </row>
    <row r="30" spans="2:16" ht="20.25">
      <c r="B30" s="534" t="s">
        <v>80</v>
      </c>
      <c r="L30" s="88" t="s">
        <v>81</v>
      </c>
      <c r="P30" s="90"/>
    </row>
    <row r="31" ht="20.25">
      <c r="P31" s="90"/>
    </row>
    <row r="32" ht="20.25">
      <c r="P32" s="90"/>
    </row>
    <row r="33" ht="20.25">
      <c r="P33" s="90"/>
    </row>
    <row r="34" ht="20.25">
      <c r="P34" s="90"/>
    </row>
    <row r="35" ht="20.25">
      <c r="P35" s="90"/>
    </row>
    <row r="36" ht="20.25">
      <c r="P36" s="90"/>
    </row>
    <row r="37" ht="20.25">
      <c r="P37" s="90"/>
    </row>
    <row r="38" ht="20.25">
      <c r="P38" s="90"/>
    </row>
    <row r="39" ht="20.25">
      <c r="P39" s="90"/>
    </row>
    <row r="40" ht="20.25">
      <c r="P40" s="90"/>
    </row>
    <row r="41" ht="20.25">
      <c r="P41" s="90"/>
    </row>
    <row r="42" ht="20.25">
      <c r="P42" s="90"/>
    </row>
    <row r="43" ht="20.25">
      <c r="P43" s="90"/>
    </row>
    <row r="44" ht="20.25">
      <c r="P44" s="90"/>
    </row>
    <row r="45" ht="20.25">
      <c r="P45" s="90"/>
    </row>
  </sheetData>
  <sheetProtection/>
  <protectedRanges>
    <protectedRange sqref="G5:G6 I5:I6 J5:J8 L5:L8 M5:M10 O5:O10 V5:V12 B17:V31 B5:B12" name="Oblast1_1"/>
  </protectedRanges>
  <mergeCells count="59">
    <mergeCell ref="T13:U13"/>
    <mergeCell ref="B25:V25"/>
    <mergeCell ref="B26:V26"/>
    <mergeCell ref="B27:V27"/>
    <mergeCell ref="B28:V28"/>
    <mergeCell ref="B29:V29"/>
    <mergeCell ref="V9:V10"/>
    <mergeCell ref="A11:A12"/>
    <mergeCell ref="B11:B12"/>
    <mergeCell ref="M11:O12"/>
    <mergeCell ref="P11:P12"/>
    <mergeCell ref="Q11:Q12"/>
    <mergeCell ref="T11:U12"/>
    <mergeCell ref="V11:V12"/>
    <mergeCell ref="A9:A10"/>
    <mergeCell ref="B9:B10"/>
    <mergeCell ref="J9:L10"/>
    <mergeCell ref="P9:P10"/>
    <mergeCell ref="Q9:Q10"/>
    <mergeCell ref="T9:U10"/>
    <mergeCell ref="V5:V6"/>
    <mergeCell ref="A7:A8"/>
    <mergeCell ref="B7:B8"/>
    <mergeCell ref="G7:I8"/>
    <mergeCell ref="P7:P8"/>
    <mergeCell ref="Q7:Q8"/>
    <mergeCell ref="T7:U8"/>
    <mergeCell ref="V7:V8"/>
    <mergeCell ref="A5:A6"/>
    <mergeCell ref="B5:B6"/>
    <mergeCell ref="D5:F6"/>
    <mergeCell ref="P5:P6"/>
    <mergeCell ref="Q5:Q6"/>
    <mergeCell ref="T5:U6"/>
    <mergeCell ref="T3:U4"/>
    <mergeCell ref="V3:V4"/>
    <mergeCell ref="D4:F4"/>
    <mergeCell ref="G4:I4"/>
    <mergeCell ref="J4:L4"/>
    <mergeCell ref="M4:O4"/>
    <mergeCell ref="R4:S4"/>
    <mergeCell ref="P3:P4"/>
    <mergeCell ref="Q3:Q4"/>
    <mergeCell ref="A3:A4"/>
    <mergeCell ref="B3:B4"/>
    <mergeCell ref="D3:F3"/>
    <mergeCell ref="G3:I3"/>
    <mergeCell ref="J3:L3"/>
    <mergeCell ref="M3:O3"/>
    <mergeCell ref="A1:V1"/>
    <mergeCell ref="R3:S3"/>
    <mergeCell ref="B22:V22"/>
    <mergeCell ref="B23:V23"/>
    <mergeCell ref="B24:V24"/>
    <mergeCell ref="B17:V17"/>
    <mergeCell ref="B18:V18"/>
    <mergeCell ref="B19:V19"/>
    <mergeCell ref="B20:V20"/>
    <mergeCell ref="B21:V2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Z45"/>
  <sheetViews>
    <sheetView zoomScalePageLayoutView="0" workbookViewId="0" topLeftCell="A1">
      <selection activeCell="B22" sqref="B22:V22"/>
    </sheetView>
  </sheetViews>
  <sheetFormatPr defaultColWidth="1.7109375" defaultRowHeight="15"/>
  <cols>
    <col min="1" max="1" width="4.7109375" style="82" customWidth="1"/>
    <col min="2" max="2" width="42.140625" style="82" customWidth="1"/>
    <col min="3" max="3" width="9.7109375" style="82" hidden="1" customWidth="1"/>
    <col min="4" max="4" width="5.7109375" style="87" customWidth="1"/>
    <col min="5" max="5" width="1.7109375" style="82" customWidth="1"/>
    <col min="6" max="6" width="5.7109375" style="88" customWidth="1"/>
    <col min="7" max="7" width="5.7109375" style="87" customWidth="1"/>
    <col min="8" max="8" width="1.7109375" style="82" customWidth="1"/>
    <col min="9" max="9" width="5.7109375" style="88" customWidth="1"/>
    <col min="10" max="10" width="5.7109375" style="89" customWidth="1"/>
    <col min="11" max="11" width="1.7109375" style="82" customWidth="1"/>
    <col min="12" max="12" width="5.7109375" style="88" customWidth="1"/>
    <col min="13" max="13" width="5.7109375" style="89" customWidth="1"/>
    <col min="14" max="14" width="1.7109375" style="82" customWidth="1"/>
    <col min="15" max="15" width="5.7109375" style="88" customWidth="1"/>
    <col min="16" max="16" width="8.7109375" style="89" customWidth="1"/>
    <col min="17" max="17" width="8.7109375" style="87" customWidth="1"/>
    <col min="18" max="18" width="8.8515625" style="89" customWidth="1"/>
    <col min="19" max="19" width="8.8515625" style="87" customWidth="1"/>
    <col min="20" max="20" width="5.28125" style="82" customWidth="1"/>
    <col min="21" max="21" width="13.7109375" style="82" customWidth="1"/>
    <col min="22" max="22" width="10.00390625" style="82" customWidth="1"/>
    <col min="23" max="23" width="7.00390625" style="82" customWidth="1"/>
    <col min="24" max="241" width="9.140625" style="85" customWidth="1"/>
    <col min="242" max="242" width="2.7109375" style="85" customWidth="1"/>
    <col min="243" max="243" width="17.57421875" style="85" bestFit="1" customWidth="1"/>
    <col min="244" max="244" width="0" style="85" hidden="1" customWidth="1"/>
    <col min="245" max="16384" width="1.7109375" style="85" customWidth="1"/>
  </cols>
  <sheetData>
    <row r="1" spans="1:23" s="63" customFormat="1" ht="36">
      <c r="A1" s="617" t="s">
        <v>94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2"/>
    </row>
    <row r="2" spans="1:23" s="63" customFormat="1" ht="21">
      <c r="A2" s="102"/>
      <c r="B2" s="102"/>
      <c r="C2" s="102"/>
      <c r="D2" s="103"/>
      <c r="E2" s="102"/>
      <c r="F2" s="104"/>
      <c r="G2" s="103"/>
      <c r="H2" s="102"/>
      <c r="I2" s="104"/>
      <c r="J2" s="105"/>
      <c r="K2" s="102"/>
      <c r="L2" s="104"/>
      <c r="M2" s="105"/>
      <c r="N2" s="102"/>
      <c r="O2" s="104"/>
      <c r="P2" s="106"/>
      <c r="Q2" s="103"/>
      <c r="R2" s="105"/>
      <c r="S2" s="103"/>
      <c r="T2" s="102"/>
      <c r="U2" s="102"/>
      <c r="V2" s="102"/>
      <c r="W2" s="62"/>
    </row>
    <row r="3" spans="1:26" s="62" customFormat="1" ht="21">
      <c r="A3" s="704"/>
      <c r="B3" s="706" t="s">
        <v>6</v>
      </c>
      <c r="C3" s="109" t="s">
        <v>0</v>
      </c>
      <c r="D3" s="619" t="s">
        <v>267</v>
      </c>
      <c r="E3" s="692"/>
      <c r="F3" s="620"/>
      <c r="G3" s="619" t="s">
        <v>267</v>
      </c>
      <c r="H3" s="692"/>
      <c r="I3" s="620"/>
      <c r="J3" s="619" t="s">
        <v>267</v>
      </c>
      <c r="K3" s="692"/>
      <c r="L3" s="620"/>
      <c r="M3" s="619" t="s">
        <v>267</v>
      </c>
      <c r="N3" s="692"/>
      <c r="O3" s="620"/>
      <c r="P3" s="687" t="s">
        <v>1</v>
      </c>
      <c r="Q3" s="687" t="s">
        <v>2</v>
      </c>
      <c r="R3" s="619" t="s">
        <v>268</v>
      </c>
      <c r="S3" s="620"/>
      <c r="T3" s="677" t="s">
        <v>3</v>
      </c>
      <c r="U3" s="678"/>
      <c r="V3" s="681" t="s">
        <v>4</v>
      </c>
      <c r="W3" s="64"/>
      <c r="X3" s="65"/>
      <c r="Y3" s="65"/>
      <c r="Z3" s="65"/>
    </row>
    <row r="4" spans="1:26" s="62" customFormat="1" ht="21">
      <c r="A4" s="705"/>
      <c r="B4" s="707"/>
      <c r="C4" s="112"/>
      <c r="D4" s="619" t="s">
        <v>266</v>
      </c>
      <c r="E4" s="692"/>
      <c r="F4" s="620"/>
      <c r="G4" s="619" t="s">
        <v>266</v>
      </c>
      <c r="H4" s="692"/>
      <c r="I4" s="620"/>
      <c r="J4" s="619" t="s">
        <v>266</v>
      </c>
      <c r="K4" s="692"/>
      <c r="L4" s="620"/>
      <c r="M4" s="619" t="s">
        <v>266</v>
      </c>
      <c r="N4" s="692"/>
      <c r="O4" s="620"/>
      <c r="P4" s="688"/>
      <c r="Q4" s="688"/>
      <c r="R4" s="619" t="s">
        <v>269</v>
      </c>
      <c r="S4" s="620"/>
      <c r="T4" s="679"/>
      <c r="U4" s="680"/>
      <c r="V4" s="682"/>
      <c r="W4" s="64"/>
      <c r="X4" s="65"/>
      <c r="Y4" s="65"/>
      <c r="Z4" s="65"/>
    </row>
    <row r="5" spans="1:26" s="63" customFormat="1" ht="21">
      <c r="A5" s="702">
        <v>1</v>
      </c>
      <c r="B5" s="700" t="s">
        <v>74</v>
      </c>
      <c r="C5" s="67">
        <v>777644380</v>
      </c>
      <c r="D5" s="708"/>
      <c r="E5" s="709"/>
      <c r="F5" s="710"/>
      <c r="G5" s="68">
        <v>0</v>
      </c>
      <c r="H5" s="69" t="s">
        <v>5</v>
      </c>
      <c r="I5" s="70">
        <v>0</v>
      </c>
      <c r="J5" s="68">
        <v>0</v>
      </c>
      <c r="K5" s="69" t="s">
        <v>5</v>
      </c>
      <c r="L5" s="70">
        <v>0</v>
      </c>
      <c r="M5" s="68">
        <v>0</v>
      </c>
      <c r="N5" s="69" t="s">
        <v>5</v>
      </c>
      <c r="O5" s="70">
        <v>0</v>
      </c>
      <c r="P5" s="673">
        <f>IF(G5&gt;I5,1,0)+IF(J5&gt;L5,1,0)+IF(M5&gt;O5,1,0)</f>
        <v>0</v>
      </c>
      <c r="Q5" s="675">
        <f>IF(G5&lt;I5,1,0)+IF(J5&lt;L5,1,0)+IF(M5&lt;O5,1,0)</f>
        <v>0</v>
      </c>
      <c r="R5" s="73">
        <f>G5+J5+M5</f>
        <v>0</v>
      </c>
      <c r="S5" s="535">
        <f>I5+L5+O5</f>
        <v>0</v>
      </c>
      <c r="T5" s="683">
        <f>P5*2+Q5*1</f>
        <v>0</v>
      </c>
      <c r="U5" s="684"/>
      <c r="V5" s="671">
        <f>1+IF(T5&lt;T7,1,0)+IF(T5&lt;T9,1,0)+IF(T5&lt;T11,1,0)</f>
        <v>1</v>
      </c>
      <c r="W5" s="62"/>
      <c r="X5" s="65"/>
      <c r="Y5" s="65"/>
      <c r="Z5" s="75"/>
    </row>
    <row r="6" spans="1:26" s="63" customFormat="1" ht="21">
      <c r="A6" s="703"/>
      <c r="B6" s="701"/>
      <c r="C6" s="67"/>
      <c r="D6" s="711"/>
      <c r="E6" s="712"/>
      <c r="F6" s="713"/>
      <c r="G6" s="68">
        <v>0</v>
      </c>
      <c r="H6" s="69" t="s">
        <v>5</v>
      </c>
      <c r="I6" s="70">
        <v>0</v>
      </c>
      <c r="J6" s="68">
        <v>0</v>
      </c>
      <c r="K6" s="69" t="s">
        <v>5</v>
      </c>
      <c r="L6" s="70">
        <v>0</v>
      </c>
      <c r="M6" s="68">
        <v>0</v>
      </c>
      <c r="N6" s="69" t="s">
        <v>5</v>
      </c>
      <c r="O6" s="70">
        <v>0</v>
      </c>
      <c r="P6" s="674"/>
      <c r="Q6" s="676"/>
      <c r="R6" s="73">
        <f>G6+J6+M6</f>
        <v>0</v>
      </c>
      <c r="S6" s="535">
        <f>I6+L6+O6</f>
        <v>0</v>
      </c>
      <c r="T6" s="685"/>
      <c r="U6" s="686"/>
      <c r="V6" s="672"/>
      <c r="W6" s="62"/>
      <c r="X6" s="65"/>
      <c r="Y6" s="65"/>
      <c r="Z6" s="75"/>
    </row>
    <row r="7" spans="1:26" s="63" customFormat="1" ht="21">
      <c r="A7" s="702">
        <v>2</v>
      </c>
      <c r="B7" s="700" t="s">
        <v>75</v>
      </c>
      <c r="C7" s="67">
        <v>602693433</v>
      </c>
      <c r="D7" s="76">
        <f>I5</f>
        <v>0</v>
      </c>
      <c r="E7" s="77" t="s">
        <v>5</v>
      </c>
      <c r="F7" s="78">
        <f>G5</f>
        <v>0</v>
      </c>
      <c r="G7" s="693"/>
      <c r="H7" s="694"/>
      <c r="I7" s="695"/>
      <c r="J7" s="68">
        <v>0</v>
      </c>
      <c r="K7" s="69" t="s">
        <v>5</v>
      </c>
      <c r="L7" s="70">
        <v>0</v>
      </c>
      <c r="M7" s="68">
        <v>0</v>
      </c>
      <c r="N7" s="69" t="s">
        <v>5</v>
      </c>
      <c r="O7" s="70">
        <v>0</v>
      </c>
      <c r="P7" s="673">
        <f>IF(D7&gt;F7,1,0)+IF(J7&gt;L7,1,0)+IF(M7&gt;O7,1,0)</f>
        <v>0</v>
      </c>
      <c r="Q7" s="675">
        <f>IF(D7&lt;F7,1,0)+IF(J7&lt;L7,1,0)+IF(M7&lt;O7,1,0)</f>
        <v>0</v>
      </c>
      <c r="R7" s="73">
        <f>D7+J7+M7</f>
        <v>0</v>
      </c>
      <c r="S7" s="535">
        <f>F7+L7+O7</f>
        <v>0</v>
      </c>
      <c r="T7" s="683">
        <f>P7*2+Q7*1</f>
        <v>0</v>
      </c>
      <c r="U7" s="684"/>
      <c r="V7" s="671">
        <f>1+IF(T7&lt;T5,1,0)+IF(T7&lt;T9,1,0)+IF(T7&lt;T11,1,0)</f>
        <v>1</v>
      </c>
      <c r="W7" s="62"/>
      <c r="X7" s="65"/>
      <c r="Y7" s="65"/>
      <c r="Z7" s="75"/>
    </row>
    <row r="8" spans="1:26" s="63" customFormat="1" ht="21">
      <c r="A8" s="703"/>
      <c r="B8" s="701"/>
      <c r="C8" s="67"/>
      <c r="D8" s="76">
        <f>I6</f>
        <v>0</v>
      </c>
      <c r="E8" s="77" t="s">
        <v>5</v>
      </c>
      <c r="F8" s="78">
        <f>G6</f>
        <v>0</v>
      </c>
      <c r="G8" s="696"/>
      <c r="H8" s="697"/>
      <c r="I8" s="698"/>
      <c r="J8" s="68">
        <v>0</v>
      </c>
      <c r="K8" s="69" t="s">
        <v>5</v>
      </c>
      <c r="L8" s="70">
        <v>0</v>
      </c>
      <c r="M8" s="68">
        <v>0</v>
      </c>
      <c r="N8" s="69" t="s">
        <v>5</v>
      </c>
      <c r="O8" s="70">
        <v>0</v>
      </c>
      <c r="P8" s="674"/>
      <c r="Q8" s="676"/>
      <c r="R8" s="73">
        <f>D8+J8+M8</f>
        <v>0</v>
      </c>
      <c r="S8" s="535">
        <f>F8+L8+O8</f>
        <v>0</v>
      </c>
      <c r="T8" s="685"/>
      <c r="U8" s="686"/>
      <c r="V8" s="672"/>
      <c r="W8" s="62"/>
      <c r="X8" s="65"/>
      <c r="Y8" s="65"/>
      <c r="Z8" s="75"/>
    </row>
    <row r="9" spans="1:26" s="63" customFormat="1" ht="21">
      <c r="A9" s="702">
        <v>3</v>
      </c>
      <c r="B9" s="700" t="s">
        <v>76</v>
      </c>
      <c r="C9" s="67">
        <v>602235700</v>
      </c>
      <c r="D9" s="76">
        <f>L5</f>
        <v>0</v>
      </c>
      <c r="E9" s="77" t="s">
        <v>5</v>
      </c>
      <c r="F9" s="78">
        <f>J5</f>
        <v>0</v>
      </c>
      <c r="G9" s="76">
        <f>L7</f>
        <v>0</v>
      </c>
      <c r="H9" s="77" t="s">
        <v>5</v>
      </c>
      <c r="I9" s="78">
        <f>J7</f>
        <v>0</v>
      </c>
      <c r="J9" s="693"/>
      <c r="K9" s="694"/>
      <c r="L9" s="695"/>
      <c r="M9" s="68">
        <v>0</v>
      </c>
      <c r="N9" s="69" t="s">
        <v>5</v>
      </c>
      <c r="O9" s="70">
        <v>0</v>
      </c>
      <c r="P9" s="673">
        <f>IF(D9&gt;F9,1,0)+IF(G9&gt;I9,1,0)+IF(M9&gt;O9,1,0)</f>
        <v>0</v>
      </c>
      <c r="Q9" s="675">
        <f>IF(D9&lt;F9,1,0)+IF(G9&lt;I9,1,0)+IF(M9&lt;O9,1,0)</f>
        <v>0</v>
      </c>
      <c r="R9" s="73">
        <f>D9+G9+M9</f>
        <v>0</v>
      </c>
      <c r="S9" s="535">
        <f>F9+I9+O9</f>
        <v>0</v>
      </c>
      <c r="T9" s="683">
        <f>P9*2+Q9*1</f>
        <v>0</v>
      </c>
      <c r="U9" s="684"/>
      <c r="V9" s="671">
        <f>1+IF(T9&lt;T5,1,0)+IF(T9&lt;T7,1,0)+IF(T9&lt;T11,1,0)</f>
        <v>1</v>
      </c>
      <c r="W9" s="62"/>
      <c r="X9" s="65"/>
      <c r="Y9" s="65"/>
      <c r="Z9" s="75"/>
    </row>
    <row r="10" spans="1:26" s="63" customFormat="1" ht="21">
      <c r="A10" s="703"/>
      <c r="B10" s="701"/>
      <c r="C10" s="67"/>
      <c r="D10" s="76">
        <f>L6</f>
        <v>0</v>
      </c>
      <c r="E10" s="77" t="s">
        <v>5</v>
      </c>
      <c r="F10" s="78">
        <f>J6</f>
        <v>0</v>
      </c>
      <c r="G10" s="76">
        <f>L8</f>
        <v>0</v>
      </c>
      <c r="H10" s="77" t="s">
        <v>5</v>
      </c>
      <c r="I10" s="78">
        <f>J8</f>
        <v>0</v>
      </c>
      <c r="J10" s="696"/>
      <c r="K10" s="697"/>
      <c r="L10" s="698"/>
      <c r="M10" s="68">
        <v>0</v>
      </c>
      <c r="N10" s="69" t="s">
        <v>5</v>
      </c>
      <c r="O10" s="70">
        <v>0</v>
      </c>
      <c r="P10" s="674"/>
      <c r="Q10" s="676"/>
      <c r="R10" s="73">
        <f>D10+G10+M10</f>
        <v>0</v>
      </c>
      <c r="S10" s="535">
        <f>F10+I10+O10</f>
        <v>0</v>
      </c>
      <c r="T10" s="685"/>
      <c r="U10" s="686"/>
      <c r="V10" s="672"/>
      <c r="W10" s="62"/>
      <c r="X10" s="65"/>
      <c r="Y10" s="65"/>
      <c r="Z10" s="75"/>
    </row>
    <row r="11" spans="1:26" s="63" customFormat="1" ht="21">
      <c r="A11" s="689">
        <v>4</v>
      </c>
      <c r="B11" s="691" t="s">
        <v>77</v>
      </c>
      <c r="C11" s="536">
        <v>737215132</v>
      </c>
      <c r="D11" s="76">
        <f>O5</f>
        <v>0</v>
      </c>
      <c r="E11" s="77" t="s">
        <v>5</v>
      </c>
      <c r="F11" s="78">
        <f>M5</f>
        <v>0</v>
      </c>
      <c r="G11" s="76">
        <f>O7</f>
        <v>0</v>
      </c>
      <c r="H11" s="77" t="s">
        <v>5</v>
      </c>
      <c r="I11" s="78">
        <f>M7</f>
        <v>0</v>
      </c>
      <c r="J11" s="76">
        <f>O9</f>
        <v>0</v>
      </c>
      <c r="K11" s="77" t="s">
        <v>5</v>
      </c>
      <c r="L11" s="78">
        <f>M9</f>
        <v>0</v>
      </c>
      <c r="M11" s="699"/>
      <c r="N11" s="690"/>
      <c r="O11" s="690"/>
      <c r="P11" s="673">
        <f>IF(D11&gt;F11,1,0)+IF(G11&gt;I11,1,0)+IF(J11&gt;L11,1,0)</f>
        <v>0</v>
      </c>
      <c r="Q11" s="675">
        <f>IF(D11&lt;F11,1,0)+IF(G11&lt;I11,1,0)+IF(J11&lt;L11,1,0)</f>
        <v>0</v>
      </c>
      <c r="R11" s="73">
        <f>D11+G11+J11</f>
        <v>0</v>
      </c>
      <c r="S11" s="535">
        <f>F11+I11+L11</f>
        <v>0</v>
      </c>
      <c r="T11" s="683">
        <f>P11*2+Q11*1</f>
        <v>0</v>
      </c>
      <c r="U11" s="684"/>
      <c r="V11" s="671">
        <f>1+IF(T11&lt;T5,1,0)+IF(T11&lt;T7,1,0)+IF(T11&lt;T9,1,0)</f>
        <v>1</v>
      </c>
      <c r="W11" s="62"/>
      <c r="X11" s="65"/>
      <c r="Y11" s="65"/>
      <c r="Z11" s="75"/>
    </row>
    <row r="12" spans="1:26" s="63" customFormat="1" ht="21">
      <c r="A12" s="690"/>
      <c r="B12" s="690"/>
      <c r="C12" s="536"/>
      <c r="D12" s="76">
        <f>O6</f>
        <v>0</v>
      </c>
      <c r="E12" s="77" t="s">
        <v>5</v>
      </c>
      <c r="F12" s="78">
        <f>M6</f>
        <v>0</v>
      </c>
      <c r="G12" s="76">
        <f>O8</f>
        <v>0</v>
      </c>
      <c r="H12" s="77" t="s">
        <v>5</v>
      </c>
      <c r="I12" s="78">
        <f>M8</f>
        <v>0</v>
      </c>
      <c r="J12" s="76">
        <f>O10</f>
        <v>0</v>
      </c>
      <c r="K12" s="77" t="s">
        <v>5</v>
      </c>
      <c r="L12" s="78">
        <f>M10</f>
        <v>0</v>
      </c>
      <c r="M12" s="690"/>
      <c r="N12" s="690"/>
      <c r="O12" s="690"/>
      <c r="P12" s="674"/>
      <c r="Q12" s="676"/>
      <c r="R12" s="73">
        <f>D12+G12+J12</f>
        <v>0</v>
      </c>
      <c r="S12" s="535">
        <f>F12+I12+L12</f>
        <v>0</v>
      </c>
      <c r="T12" s="685"/>
      <c r="U12" s="686"/>
      <c r="V12" s="672"/>
      <c r="W12" s="62"/>
      <c r="X12" s="65"/>
      <c r="Y12" s="65"/>
      <c r="Z12" s="75"/>
    </row>
    <row r="13" spans="1:26" ht="20.25">
      <c r="A13" s="79"/>
      <c r="B13" s="79"/>
      <c r="C13" s="79"/>
      <c r="D13" s="80"/>
      <c r="E13" s="79"/>
      <c r="F13" s="80"/>
      <c r="G13" s="80"/>
      <c r="H13" s="79"/>
      <c r="I13" s="80"/>
      <c r="J13" s="80"/>
      <c r="K13" s="79"/>
      <c r="L13" s="80"/>
      <c r="M13" s="80"/>
      <c r="N13" s="79"/>
      <c r="O13" s="80"/>
      <c r="P13" s="91"/>
      <c r="Q13" s="80"/>
      <c r="R13" s="91"/>
      <c r="S13" s="80"/>
      <c r="T13" s="647"/>
      <c r="U13" s="647"/>
      <c r="V13" s="79"/>
      <c r="X13" s="83"/>
      <c r="Y13" s="83"/>
      <c r="Z13" s="84"/>
    </row>
    <row r="14" spans="1:26" s="2" customFormat="1" ht="15.75">
      <c r="A14" s="5"/>
      <c r="B14" s="92" t="s">
        <v>79</v>
      </c>
      <c r="C14" s="5"/>
      <c r="D14" s="6"/>
      <c r="E14" s="5"/>
      <c r="F14" s="6"/>
      <c r="G14" s="6"/>
      <c r="H14" s="5"/>
      <c r="I14" s="6"/>
      <c r="J14" s="6"/>
      <c r="K14" s="5"/>
      <c r="L14" s="6"/>
      <c r="M14" s="6"/>
      <c r="N14" s="5"/>
      <c r="O14" s="6"/>
      <c r="P14" s="93"/>
      <c r="Q14" s="6"/>
      <c r="R14" s="93"/>
      <c r="S14" s="6"/>
      <c r="T14" s="7"/>
      <c r="U14" s="7"/>
      <c r="V14" s="5"/>
      <c r="W14" s="1"/>
      <c r="X14" s="3"/>
      <c r="Y14" s="3"/>
      <c r="Z14" s="4"/>
    </row>
    <row r="15" spans="1:26" s="2" customFormat="1" ht="15.75">
      <c r="A15" s="5"/>
      <c r="B15" s="92" t="s">
        <v>78</v>
      </c>
      <c r="C15" s="5"/>
      <c r="D15" s="6"/>
      <c r="E15" s="5"/>
      <c r="F15" s="6"/>
      <c r="G15" s="6"/>
      <c r="H15" s="5"/>
      <c r="I15" s="6"/>
      <c r="J15" s="6"/>
      <c r="K15" s="5"/>
      <c r="L15" s="6"/>
      <c r="M15" s="6"/>
      <c r="N15" s="5"/>
      <c r="O15" s="6"/>
      <c r="P15" s="93"/>
      <c r="Q15" s="6"/>
      <c r="R15" s="93"/>
      <c r="S15" s="6"/>
      <c r="T15" s="7"/>
      <c r="U15" s="7"/>
      <c r="V15" s="5"/>
      <c r="W15" s="1"/>
      <c r="X15" s="3"/>
      <c r="Y15" s="3"/>
      <c r="Z15" s="4"/>
    </row>
    <row r="16" spans="1:26" s="2" customFormat="1" ht="15.75">
      <c r="A16" s="5"/>
      <c r="B16" s="5"/>
      <c r="C16" s="5"/>
      <c r="D16" s="6"/>
      <c r="E16" s="5"/>
      <c r="F16" s="6"/>
      <c r="G16" s="6"/>
      <c r="H16" s="5"/>
      <c r="I16" s="6"/>
      <c r="J16" s="6"/>
      <c r="K16" s="5"/>
      <c r="L16" s="6"/>
      <c r="M16" s="6"/>
      <c r="N16" s="5"/>
      <c r="O16" s="6"/>
      <c r="P16" s="93"/>
      <c r="Q16" s="6"/>
      <c r="R16" s="93"/>
      <c r="S16" s="6"/>
      <c r="T16" s="7"/>
      <c r="U16" s="7"/>
      <c r="V16" s="5"/>
      <c r="W16" s="1"/>
      <c r="X16" s="3"/>
      <c r="Y16" s="3"/>
      <c r="Z16" s="4"/>
    </row>
    <row r="17" spans="1:26" s="98" customFormat="1" ht="20.25">
      <c r="A17" s="94"/>
      <c r="B17" s="627" t="s">
        <v>13</v>
      </c>
      <c r="C17" s="627"/>
      <c r="D17" s="627"/>
      <c r="E17" s="627"/>
      <c r="F17" s="627"/>
      <c r="G17" s="627"/>
      <c r="H17" s="627"/>
      <c r="I17" s="627"/>
      <c r="J17" s="627"/>
      <c r="K17" s="627"/>
      <c r="L17" s="627"/>
      <c r="M17" s="627"/>
      <c r="N17" s="627"/>
      <c r="O17" s="627"/>
      <c r="P17" s="627"/>
      <c r="Q17" s="627"/>
      <c r="R17" s="627"/>
      <c r="S17" s="627"/>
      <c r="T17" s="627"/>
      <c r="U17" s="627"/>
      <c r="V17" s="627"/>
      <c r="W17" s="95"/>
      <c r="X17" s="96"/>
      <c r="Y17" s="96"/>
      <c r="Z17" s="97"/>
    </row>
    <row r="18" spans="1:22" s="98" customFormat="1" ht="18">
      <c r="A18" s="99"/>
      <c r="B18" s="622" t="s">
        <v>14</v>
      </c>
      <c r="C18" s="622"/>
      <c r="D18" s="622"/>
      <c r="E18" s="622"/>
      <c r="F18" s="622"/>
      <c r="G18" s="622"/>
      <c r="H18" s="622"/>
      <c r="I18" s="622"/>
      <c r="J18" s="622"/>
      <c r="K18" s="622"/>
      <c r="L18" s="622"/>
      <c r="M18" s="622"/>
      <c r="N18" s="622"/>
      <c r="O18" s="622"/>
      <c r="P18" s="622"/>
      <c r="Q18" s="622"/>
      <c r="R18" s="622"/>
      <c r="S18" s="622"/>
      <c r="T18" s="622"/>
      <c r="U18" s="622"/>
      <c r="V18" s="622"/>
    </row>
    <row r="19" spans="1:22" s="98" customFormat="1" ht="18">
      <c r="A19" s="99"/>
      <c r="B19" s="622"/>
      <c r="C19" s="622"/>
      <c r="D19" s="622"/>
      <c r="E19" s="622"/>
      <c r="F19" s="622"/>
      <c r="G19" s="622"/>
      <c r="H19" s="622"/>
      <c r="I19" s="622"/>
      <c r="J19" s="622"/>
      <c r="K19" s="622"/>
      <c r="L19" s="622"/>
      <c r="M19" s="622"/>
      <c r="N19" s="622"/>
      <c r="O19" s="622"/>
      <c r="P19" s="622"/>
      <c r="Q19" s="622"/>
      <c r="R19" s="622"/>
      <c r="S19" s="622"/>
      <c r="T19" s="622"/>
      <c r="U19" s="622"/>
      <c r="V19" s="622"/>
    </row>
    <row r="20" spans="1:22" s="98" customFormat="1" ht="18">
      <c r="A20" s="99"/>
      <c r="B20" s="622"/>
      <c r="C20" s="622"/>
      <c r="D20" s="622"/>
      <c r="E20" s="622"/>
      <c r="F20" s="622"/>
      <c r="G20" s="622"/>
      <c r="H20" s="622"/>
      <c r="I20" s="622"/>
      <c r="J20" s="622"/>
      <c r="K20" s="622"/>
      <c r="L20" s="622"/>
      <c r="M20" s="622"/>
      <c r="N20" s="622"/>
      <c r="O20" s="622"/>
      <c r="P20" s="622"/>
      <c r="Q20" s="622"/>
      <c r="R20" s="622"/>
      <c r="S20" s="622"/>
      <c r="T20" s="622"/>
      <c r="U20" s="622"/>
      <c r="V20" s="622"/>
    </row>
    <row r="21" spans="1:22" s="98" customFormat="1" ht="18">
      <c r="A21" s="99"/>
      <c r="B21" s="622"/>
      <c r="C21" s="622"/>
      <c r="D21" s="622"/>
      <c r="E21" s="622"/>
      <c r="F21" s="622"/>
      <c r="G21" s="622"/>
      <c r="H21" s="622"/>
      <c r="I21" s="622"/>
      <c r="J21" s="622"/>
      <c r="K21" s="622"/>
      <c r="L21" s="622"/>
      <c r="M21" s="622"/>
      <c r="N21" s="622"/>
      <c r="O21" s="622"/>
      <c r="P21" s="622"/>
      <c r="Q21" s="622"/>
      <c r="R21" s="622"/>
      <c r="S21" s="622"/>
      <c r="T21" s="622"/>
      <c r="U21" s="622"/>
      <c r="V21" s="622"/>
    </row>
    <row r="22" spans="1:23" s="98" customFormat="1" ht="18">
      <c r="A22" s="95"/>
      <c r="B22" s="623" t="s">
        <v>15</v>
      </c>
      <c r="C22" s="623"/>
      <c r="D22" s="623"/>
      <c r="E22" s="623"/>
      <c r="F22" s="623"/>
      <c r="G22" s="623"/>
      <c r="H22" s="623"/>
      <c r="I22" s="623"/>
      <c r="J22" s="623"/>
      <c r="K22" s="623"/>
      <c r="L22" s="623"/>
      <c r="M22" s="623"/>
      <c r="N22" s="623"/>
      <c r="O22" s="623"/>
      <c r="P22" s="623"/>
      <c r="Q22" s="623"/>
      <c r="R22" s="623"/>
      <c r="S22" s="623"/>
      <c r="T22" s="623"/>
      <c r="U22" s="623"/>
      <c r="V22" s="623"/>
      <c r="W22" s="95"/>
    </row>
    <row r="23" spans="1:23" s="98" customFormat="1" ht="18">
      <c r="A23" s="95"/>
      <c r="B23" s="623"/>
      <c r="C23" s="623"/>
      <c r="D23" s="623"/>
      <c r="E23" s="623"/>
      <c r="F23" s="623"/>
      <c r="G23" s="623"/>
      <c r="H23" s="623"/>
      <c r="I23" s="623"/>
      <c r="J23" s="623"/>
      <c r="K23" s="623"/>
      <c r="L23" s="623"/>
      <c r="M23" s="623"/>
      <c r="N23" s="623"/>
      <c r="O23" s="623"/>
      <c r="P23" s="623"/>
      <c r="Q23" s="623"/>
      <c r="R23" s="623"/>
      <c r="S23" s="623"/>
      <c r="T23" s="623"/>
      <c r="U23" s="623"/>
      <c r="V23" s="623"/>
      <c r="W23" s="95"/>
    </row>
    <row r="24" spans="1:23" s="98" customFormat="1" ht="18">
      <c r="A24" s="95"/>
      <c r="B24" s="623"/>
      <c r="C24" s="623"/>
      <c r="D24" s="623"/>
      <c r="E24" s="623"/>
      <c r="F24" s="623"/>
      <c r="G24" s="623"/>
      <c r="H24" s="623"/>
      <c r="I24" s="623"/>
      <c r="J24" s="623"/>
      <c r="K24" s="623"/>
      <c r="L24" s="623"/>
      <c r="M24" s="623"/>
      <c r="N24" s="623"/>
      <c r="O24" s="623"/>
      <c r="P24" s="623"/>
      <c r="Q24" s="623"/>
      <c r="R24" s="623"/>
      <c r="S24" s="623"/>
      <c r="T24" s="623"/>
      <c r="U24" s="623"/>
      <c r="V24" s="623"/>
      <c r="W24" s="95"/>
    </row>
    <row r="25" spans="1:23" s="98" customFormat="1" ht="18">
      <c r="A25" s="95"/>
      <c r="B25" s="623"/>
      <c r="C25" s="623"/>
      <c r="D25" s="623"/>
      <c r="E25" s="623"/>
      <c r="F25" s="623"/>
      <c r="G25" s="623"/>
      <c r="H25" s="623"/>
      <c r="I25" s="623"/>
      <c r="J25" s="623"/>
      <c r="K25" s="623"/>
      <c r="L25" s="623"/>
      <c r="M25" s="623"/>
      <c r="N25" s="623"/>
      <c r="O25" s="623"/>
      <c r="P25" s="623"/>
      <c r="Q25" s="623"/>
      <c r="R25" s="623"/>
      <c r="S25" s="623"/>
      <c r="T25" s="623"/>
      <c r="U25" s="623"/>
      <c r="V25" s="623"/>
      <c r="W25" s="95"/>
    </row>
    <row r="26" spans="1:23" s="98" customFormat="1" ht="18">
      <c r="A26" s="95"/>
      <c r="B26" s="625" t="s">
        <v>16</v>
      </c>
      <c r="C26" s="625"/>
      <c r="D26" s="625"/>
      <c r="E26" s="625"/>
      <c r="F26" s="625"/>
      <c r="G26" s="625"/>
      <c r="H26" s="625"/>
      <c r="I26" s="625"/>
      <c r="J26" s="625"/>
      <c r="K26" s="625"/>
      <c r="L26" s="625"/>
      <c r="M26" s="625"/>
      <c r="N26" s="625"/>
      <c r="O26" s="625"/>
      <c r="P26" s="625"/>
      <c r="Q26" s="625"/>
      <c r="R26" s="625"/>
      <c r="S26" s="625"/>
      <c r="T26" s="625"/>
      <c r="U26" s="625"/>
      <c r="V26" s="625"/>
      <c r="W26" s="95"/>
    </row>
    <row r="27" spans="1:23" s="98" customFormat="1" ht="18">
      <c r="A27" s="95"/>
      <c r="B27" s="625"/>
      <c r="C27" s="625"/>
      <c r="D27" s="625"/>
      <c r="E27" s="625"/>
      <c r="F27" s="625"/>
      <c r="G27" s="625"/>
      <c r="H27" s="625"/>
      <c r="I27" s="625"/>
      <c r="J27" s="625"/>
      <c r="K27" s="625"/>
      <c r="L27" s="625"/>
      <c r="M27" s="625"/>
      <c r="N27" s="625"/>
      <c r="O27" s="625"/>
      <c r="P27" s="625"/>
      <c r="Q27" s="625"/>
      <c r="R27" s="625"/>
      <c r="S27" s="625"/>
      <c r="T27" s="625"/>
      <c r="U27" s="625"/>
      <c r="V27" s="625"/>
      <c r="W27" s="95"/>
    </row>
    <row r="28" spans="1:23" s="98" customFormat="1" ht="18">
      <c r="A28" s="95"/>
      <c r="B28" s="625"/>
      <c r="C28" s="625"/>
      <c r="D28" s="625"/>
      <c r="E28" s="625"/>
      <c r="F28" s="625"/>
      <c r="G28" s="625"/>
      <c r="H28" s="625"/>
      <c r="I28" s="625"/>
      <c r="J28" s="625"/>
      <c r="K28" s="625"/>
      <c r="L28" s="625"/>
      <c r="M28" s="625"/>
      <c r="N28" s="625"/>
      <c r="O28" s="625"/>
      <c r="P28" s="625"/>
      <c r="Q28" s="625"/>
      <c r="R28" s="625"/>
      <c r="S28" s="625"/>
      <c r="T28" s="625"/>
      <c r="U28" s="625"/>
      <c r="V28" s="625"/>
      <c r="W28" s="95"/>
    </row>
    <row r="29" spans="2:22" ht="20.25">
      <c r="B29" s="626"/>
      <c r="C29" s="626"/>
      <c r="D29" s="626"/>
      <c r="E29" s="626"/>
      <c r="F29" s="626"/>
      <c r="G29" s="626"/>
      <c r="H29" s="626"/>
      <c r="I29" s="626"/>
      <c r="J29" s="626"/>
      <c r="K29" s="626"/>
      <c r="L29" s="626"/>
      <c r="M29" s="626"/>
      <c r="N29" s="626"/>
      <c r="O29" s="626"/>
      <c r="P29" s="626"/>
      <c r="Q29" s="626"/>
      <c r="R29" s="626"/>
      <c r="S29" s="626"/>
      <c r="T29" s="626"/>
      <c r="U29" s="626"/>
      <c r="V29" s="626"/>
    </row>
    <row r="30" spans="2:16" ht="20.25">
      <c r="B30" s="534" t="s">
        <v>80</v>
      </c>
      <c r="L30" s="88" t="s">
        <v>81</v>
      </c>
      <c r="P30" s="90"/>
    </row>
    <row r="31" ht="20.25">
      <c r="P31" s="90"/>
    </row>
    <row r="32" ht="20.25">
      <c r="P32" s="90"/>
    </row>
    <row r="33" ht="20.25">
      <c r="P33" s="90"/>
    </row>
    <row r="34" ht="20.25">
      <c r="P34" s="90"/>
    </row>
    <row r="35" ht="20.25">
      <c r="P35" s="90"/>
    </row>
    <row r="36" ht="20.25">
      <c r="P36" s="90"/>
    </row>
    <row r="37" ht="20.25">
      <c r="P37" s="90"/>
    </row>
    <row r="38" ht="20.25">
      <c r="P38" s="90"/>
    </row>
    <row r="39" ht="20.25">
      <c r="P39" s="90"/>
    </row>
    <row r="40" ht="20.25">
      <c r="P40" s="90"/>
    </row>
    <row r="41" ht="20.25">
      <c r="P41" s="90"/>
    </row>
    <row r="42" ht="20.25">
      <c r="P42" s="90"/>
    </row>
    <row r="43" ht="20.25">
      <c r="P43" s="90"/>
    </row>
    <row r="44" ht="20.25">
      <c r="P44" s="90"/>
    </row>
    <row r="45" ht="20.25">
      <c r="P45" s="90"/>
    </row>
  </sheetData>
  <sheetProtection/>
  <protectedRanges>
    <protectedRange sqref="G5:G6 I5:I6 J5:J8 L5:L8 M5:M10 O5:O10 V5:V12 B17:V31 B5:B12" name="Oblast1_1"/>
  </protectedRanges>
  <mergeCells count="59">
    <mergeCell ref="T13:U13"/>
    <mergeCell ref="B25:V25"/>
    <mergeCell ref="B26:V26"/>
    <mergeCell ref="B27:V27"/>
    <mergeCell ref="B28:V28"/>
    <mergeCell ref="B29:V29"/>
    <mergeCell ref="V9:V10"/>
    <mergeCell ref="A11:A12"/>
    <mergeCell ref="B11:B12"/>
    <mergeCell ref="M11:O12"/>
    <mergeCell ref="P11:P12"/>
    <mergeCell ref="Q11:Q12"/>
    <mergeCell ref="T11:U12"/>
    <mergeCell ref="V11:V12"/>
    <mergeCell ref="A9:A10"/>
    <mergeCell ref="B9:B10"/>
    <mergeCell ref="J9:L10"/>
    <mergeCell ref="P9:P10"/>
    <mergeCell ref="Q9:Q10"/>
    <mergeCell ref="T9:U10"/>
    <mergeCell ref="V5:V6"/>
    <mergeCell ref="A7:A8"/>
    <mergeCell ref="B7:B8"/>
    <mergeCell ref="G7:I8"/>
    <mergeCell ref="P7:P8"/>
    <mergeCell ref="Q7:Q8"/>
    <mergeCell ref="T7:U8"/>
    <mergeCell ref="V7:V8"/>
    <mergeCell ref="A5:A6"/>
    <mergeCell ref="B5:B6"/>
    <mergeCell ref="D5:F6"/>
    <mergeCell ref="P5:P6"/>
    <mergeCell ref="Q5:Q6"/>
    <mergeCell ref="T5:U6"/>
    <mergeCell ref="T3:U4"/>
    <mergeCell ref="V3:V4"/>
    <mergeCell ref="D4:F4"/>
    <mergeCell ref="G4:I4"/>
    <mergeCell ref="J4:L4"/>
    <mergeCell ref="M4:O4"/>
    <mergeCell ref="R4:S4"/>
    <mergeCell ref="P3:P4"/>
    <mergeCell ref="Q3:Q4"/>
    <mergeCell ref="A3:A4"/>
    <mergeCell ref="B3:B4"/>
    <mergeCell ref="D3:F3"/>
    <mergeCell ref="G3:I3"/>
    <mergeCell ref="J3:L3"/>
    <mergeCell ref="M3:O3"/>
    <mergeCell ref="A1:V1"/>
    <mergeCell ref="R3:S3"/>
    <mergeCell ref="B22:V22"/>
    <mergeCell ref="B23:V23"/>
    <mergeCell ref="B24:V24"/>
    <mergeCell ref="B17:V17"/>
    <mergeCell ref="B18:V18"/>
    <mergeCell ref="B19:V19"/>
    <mergeCell ref="B20:V20"/>
    <mergeCell ref="B21:V2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Z45"/>
  <sheetViews>
    <sheetView zoomScalePageLayoutView="0" workbookViewId="0" topLeftCell="A1">
      <selection activeCell="B17" sqref="B17:V17"/>
    </sheetView>
  </sheetViews>
  <sheetFormatPr defaultColWidth="1.7109375" defaultRowHeight="15"/>
  <cols>
    <col min="1" max="1" width="4.7109375" style="82" customWidth="1"/>
    <col min="2" max="2" width="42.140625" style="82" customWidth="1"/>
    <col min="3" max="3" width="9.7109375" style="82" hidden="1" customWidth="1"/>
    <col min="4" max="4" width="5.7109375" style="87" customWidth="1"/>
    <col min="5" max="5" width="1.7109375" style="82" customWidth="1"/>
    <col min="6" max="6" width="5.7109375" style="88" customWidth="1"/>
    <col min="7" max="7" width="5.7109375" style="87" customWidth="1"/>
    <col min="8" max="8" width="1.7109375" style="82" customWidth="1"/>
    <col min="9" max="9" width="5.7109375" style="88" customWidth="1"/>
    <col min="10" max="10" width="5.7109375" style="89" customWidth="1"/>
    <col min="11" max="11" width="1.7109375" style="82" customWidth="1"/>
    <col min="12" max="12" width="5.7109375" style="88" customWidth="1"/>
    <col min="13" max="13" width="5.7109375" style="89" customWidth="1"/>
    <col min="14" max="14" width="1.7109375" style="82" customWidth="1"/>
    <col min="15" max="15" width="5.7109375" style="88" customWidth="1"/>
    <col min="16" max="16" width="8.7109375" style="89" customWidth="1"/>
    <col min="17" max="17" width="8.7109375" style="87" customWidth="1"/>
    <col min="18" max="18" width="8.8515625" style="89" customWidth="1"/>
    <col min="19" max="19" width="8.8515625" style="87" customWidth="1"/>
    <col min="20" max="20" width="5.28125" style="82" customWidth="1"/>
    <col min="21" max="21" width="13.7109375" style="82" customWidth="1"/>
    <col min="22" max="22" width="10.00390625" style="82" customWidth="1"/>
    <col min="23" max="23" width="7.00390625" style="82" customWidth="1"/>
    <col min="24" max="241" width="9.140625" style="85" customWidth="1"/>
    <col min="242" max="242" width="2.7109375" style="85" customWidth="1"/>
    <col min="243" max="243" width="17.57421875" style="85" bestFit="1" customWidth="1"/>
    <col min="244" max="244" width="0" style="85" hidden="1" customWidth="1"/>
    <col min="245" max="16384" width="1.7109375" style="85" customWidth="1"/>
  </cols>
  <sheetData>
    <row r="1" spans="1:23" s="63" customFormat="1" ht="36">
      <c r="A1" s="617" t="s">
        <v>95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2"/>
    </row>
    <row r="2" spans="1:23" s="63" customFormat="1" ht="21">
      <c r="A2" s="102"/>
      <c r="B2" s="102"/>
      <c r="C2" s="102"/>
      <c r="D2" s="103"/>
      <c r="E2" s="102"/>
      <c r="F2" s="104"/>
      <c r="G2" s="103"/>
      <c r="H2" s="102"/>
      <c r="I2" s="104"/>
      <c r="J2" s="105"/>
      <c r="K2" s="102"/>
      <c r="L2" s="104"/>
      <c r="M2" s="105"/>
      <c r="N2" s="102"/>
      <c r="O2" s="104"/>
      <c r="P2" s="106"/>
      <c r="Q2" s="103"/>
      <c r="R2" s="105"/>
      <c r="S2" s="103"/>
      <c r="T2" s="102"/>
      <c r="U2" s="102"/>
      <c r="V2" s="102"/>
      <c r="W2" s="62"/>
    </row>
    <row r="3" spans="1:26" s="62" customFormat="1" ht="21">
      <c r="A3" s="704"/>
      <c r="B3" s="706" t="s">
        <v>6</v>
      </c>
      <c r="C3" s="109" t="s">
        <v>0</v>
      </c>
      <c r="D3" s="619" t="s">
        <v>267</v>
      </c>
      <c r="E3" s="692"/>
      <c r="F3" s="620"/>
      <c r="G3" s="619" t="s">
        <v>267</v>
      </c>
      <c r="H3" s="692"/>
      <c r="I3" s="620"/>
      <c r="J3" s="619" t="s">
        <v>267</v>
      </c>
      <c r="K3" s="692"/>
      <c r="L3" s="620"/>
      <c r="M3" s="619" t="s">
        <v>267</v>
      </c>
      <c r="N3" s="692"/>
      <c r="O3" s="620"/>
      <c r="P3" s="687" t="s">
        <v>1</v>
      </c>
      <c r="Q3" s="687" t="s">
        <v>2</v>
      </c>
      <c r="R3" s="619" t="s">
        <v>268</v>
      </c>
      <c r="S3" s="620"/>
      <c r="T3" s="677" t="s">
        <v>3</v>
      </c>
      <c r="U3" s="678"/>
      <c r="V3" s="681" t="s">
        <v>4</v>
      </c>
      <c r="W3" s="64"/>
      <c r="X3" s="65"/>
      <c r="Y3" s="65"/>
      <c r="Z3" s="65"/>
    </row>
    <row r="4" spans="1:26" s="62" customFormat="1" ht="21">
      <c r="A4" s="705"/>
      <c r="B4" s="707"/>
      <c r="C4" s="112"/>
      <c r="D4" s="619" t="s">
        <v>266</v>
      </c>
      <c r="E4" s="692"/>
      <c r="F4" s="620"/>
      <c r="G4" s="619" t="s">
        <v>266</v>
      </c>
      <c r="H4" s="692"/>
      <c r="I4" s="620"/>
      <c r="J4" s="619" t="s">
        <v>266</v>
      </c>
      <c r="K4" s="692"/>
      <c r="L4" s="620"/>
      <c r="M4" s="619" t="s">
        <v>266</v>
      </c>
      <c r="N4" s="692"/>
      <c r="O4" s="620"/>
      <c r="P4" s="688"/>
      <c r="Q4" s="688"/>
      <c r="R4" s="619" t="s">
        <v>269</v>
      </c>
      <c r="S4" s="620"/>
      <c r="T4" s="679"/>
      <c r="U4" s="680"/>
      <c r="V4" s="682"/>
      <c r="W4" s="64"/>
      <c r="X4" s="65"/>
      <c r="Y4" s="65"/>
      <c r="Z4" s="65"/>
    </row>
    <row r="5" spans="1:26" s="63" customFormat="1" ht="21">
      <c r="A5" s="702">
        <v>1</v>
      </c>
      <c r="B5" s="700" t="s">
        <v>74</v>
      </c>
      <c r="C5" s="67">
        <v>777644380</v>
      </c>
      <c r="D5" s="708"/>
      <c r="E5" s="709"/>
      <c r="F5" s="710"/>
      <c r="G5" s="68">
        <v>0</v>
      </c>
      <c r="H5" s="69" t="s">
        <v>5</v>
      </c>
      <c r="I5" s="70">
        <v>0</v>
      </c>
      <c r="J5" s="68">
        <v>0</v>
      </c>
      <c r="K5" s="69" t="s">
        <v>5</v>
      </c>
      <c r="L5" s="70">
        <v>0</v>
      </c>
      <c r="M5" s="68">
        <v>0</v>
      </c>
      <c r="N5" s="69" t="s">
        <v>5</v>
      </c>
      <c r="O5" s="70">
        <v>0</v>
      </c>
      <c r="P5" s="673">
        <f>IF(G5&gt;I5,1,0)+IF(J5&gt;L5,1,0)+IF(M5&gt;O5,1,0)</f>
        <v>0</v>
      </c>
      <c r="Q5" s="675">
        <f>IF(G5&lt;I5,1,0)+IF(J5&lt;L5,1,0)+IF(M5&lt;O5,1,0)</f>
        <v>0</v>
      </c>
      <c r="R5" s="73">
        <f>G5+J5+M5</f>
        <v>0</v>
      </c>
      <c r="S5" s="535">
        <f>I5+L5+O5</f>
        <v>0</v>
      </c>
      <c r="T5" s="683">
        <f>P5*2+Q5*1</f>
        <v>0</v>
      </c>
      <c r="U5" s="684"/>
      <c r="V5" s="671">
        <f>1+IF(T5&lt;T7,1,0)+IF(T5&lt;T9,1,0)+IF(T5&lt;T11,1,0)</f>
        <v>1</v>
      </c>
      <c r="W5" s="62"/>
      <c r="X5" s="65"/>
      <c r="Y5" s="65"/>
      <c r="Z5" s="75"/>
    </row>
    <row r="6" spans="1:26" s="63" customFormat="1" ht="21">
      <c r="A6" s="703"/>
      <c r="B6" s="701"/>
      <c r="C6" s="67"/>
      <c r="D6" s="711"/>
      <c r="E6" s="712"/>
      <c r="F6" s="713"/>
      <c r="G6" s="68">
        <v>0</v>
      </c>
      <c r="H6" s="69" t="s">
        <v>5</v>
      </c>
      <c r="I6" s="70">
        <v>0</v>
      </c>
      <c r="J6" s="68">
        <v>0</v>
      </c>
      <c r="K6" s="69" t="s">
        <v>5</v>
      </c>
      <c r="L6" s="70">
        <v>0</v>
      </c>
      <c r="M6" s="68">
        <v>0</v>
      </c>
      <c r="N6" s="69" t="s">
        <v>5</v>
      </c>
      <c r="O6" s="70">
        <v>0</v>
      </c>
      <c r="P6" s="674"/>
      <c r="Q6" s="676"/>
      <c r="R6" s="73">
        <f>G6+J6+M6</f>
        <v>0</v>
      </c>
      <c r="S6" s="535">
        <f>I6+L6+O6</f>
        <v>0</v>
      </c>
      <c r="T6" s="685"/>
      <c r="U6" s="686"/>
      <c r="V6" s="672"/>
      <c r="W6" s="62"/>
      <c r="X6" s="65"/>
      <c r="Y6" s="65"/>
      <c r="Z6" s="75"/>
    </row>
    <row r="7" spans="1:26" s="63" customFormat="1" ht="21">
      <c r="A7" s="702">
        <v>2</v>
      </c>
      <c r="B7" s="700" t="s">
        <v>75</v>
      </c>
      <c r="C7" s="67">
        <v>602693433</v>
      </c>
      <c r="D7" s="76">
        <f>I5</f>
        <v>0</v>
      </c>
      <c r="E7" s="77" t="s">
        <v>5</v>
      </c>
      <c r="F7" s="78">
        <f>G5</f>
        <v>0</v>
      </c>
      <c r="G7" s="693"/>
      <c r="H7" s="694"/>
      <c r="I7" s="695"/>
      <c r="J7" s="68">
        <v>0</v>
      </c>
      <c r="K7" s="69" t="s">
        <v>5</v>
      </c>
      <c r="L7" s="70">
        <v>0</v>
      </c>
      <c r="M7" s="68">
        <v>0</v>
      </c>
      <c r="N7" s="69" t="s">
        <v>5</v>
      </c>
      <c r="O7" s="70">
        <v>0</v>
      </c>
      <c r="P7" s="673">
        <f>IF(D7&gt;F7,1,0)+IF(J7&gt;L7,1,0)+IF(M7&gt;O7,1,0)</f>
        <v>0</v>
      </c>
      <c r="Q7" s="675">
        <f>IF(D7&lt;F7,1,0)+IF(J7&lt;L7,1,0)+IF(M7&lt;O7,1,0)</f>
        <v>0</v>
      </c>
      <c r="R7" s="73">
        <f>D7+J7+M7</f>
        <v>0</v>
      </c>
      <c r="S7" s="535">
        <f>F7+L7+O7</f>
        <v>0</v>
      </c>
      <c r="T7" s="683">
        <f>P7*2+Q7*1</f>
        <v>0</v>
      </c>
      <c r="U7" s="684"/>
      <c r="V7" s="671">
        <f>1+IF(T7&lt;T5,1,0)+IF(T7&lt;T9,1,0)+IF(T7&lt;T11,1,0)</f>
        <v>1</v>
      </c>
      <c r="W7" s="62"/>
      <c r="X7" s="65"/>
      <c r="Y7" s="65"/>
      <c r="Z7" s="75"/>
    </row>
    <row r="8" spans="1:26" s="63" customFormat="1" ht="21">
      <c r="A8" s="703"/>
      <c r="B8" s="701"/>
      <c r="C8" s="67"/>
      <c r="D8" s="76">
        <f>I6</f>
        <v>0</v>
      </c>
      <c r="E8" s="77" t="s">
        <v>5</v>
      </c>
      <c r="F8" s="78">
        <f>G6</f>
        <v>0</v>
      </c>
      <c r="G8" s="696"/>
      <c r="H8" s="697"/>
      <c r="I8" s="698"/>
      <c r="J8" s="68">
        <v>0</v>
      </c>
      <c r="K8" s="69" t="s">
        <v>5</v>
      </c>
      <c r="L8" s="70">
        <v>0</v>
      </c>
      <c r="M8" s="68">
        <v>0</v>
      </c>
      <c r="N8" s="69" t="s">
        <v>5</v>
      </c>
      <c r="O8" s="70">
        <v>0</v>
      </c>
      <c r="P8" s="674"/>
      <c r="Q8" s="676"/>
      <c r="R8" s="73">
        <f>D8+J8+M8</f>
        <v>0</v>
      </c>
      <c r="S8" s="535">
        <f>F8+L8+O8</f>
        <v>0</v>
      </c>
      <c r="T8" s="685"/>
      <c r="U8" s="686"/>
      <c r="V8" s="672"/>
      <c r="W8" s="62"/>
      <c r="X8" s="65"/>
      <c r="Y8" s="65"/>
      <c r="Z8" s="75"/>
    </row>
    <row r="9" spans="1:26" s="63" customFormat="1" ht="21">
      <c r="A9" s="702">
        <v>3</v>
      </c>
      <c r="B9" s="700" t="s">
        <v>76</v>
      </c>
      <c r="C9" s="67">
        <v>602235700</v>
      </c>
      <c r="D9" s="76">
        <f>L5</f>
        <v>0</v>
      </c>
      <c r="E9" s="77" t="s">
        <v>5</v>
      </c>
      <c r="F9" s="78">
        <f>J5</f>
        <v>0</v>
      </c>
      <c r="G9" s="76">
        <f>L7</f>
        <v>0</v>
      </c>
      <c r="H9" s="77" t="s">
        <v>5</v>
      </c>
      <c r="I9" s="78">
        <f>J7</f>
        <v>0</v>
      </c>
      <c r="J9" s="693"/>
      <c r="K9" s="694"/>
      <c r="L9" s="695"/>
      <c r="M9" s="68">
        <v>0</v>
      </c>
      <c r="N9" s="69" t="s">
        <v>5</v>
      </c>
      <c r="O9" s="70">
        <v>0</v>
      </c>
      <c r="P9" s="673">
        <f>IF(D9&gt;F9,1,0)+IF(G9&gt;I9,1,0)+IF(M9&gt;O9,1,0)</f>
        <v>0</v>
      </c>
      <c r="Q9" s="675">
        <f>IF(D9&lt;F9,1,0)+IF(G9&lt;I9,1,0)+IF(M9&lt;O9,1,0)</f>
        <v>0</v>
      </c>
      <c r="R9" s="73">
        <f>D9+G9+M9</f>
        <v>0</v>
      </c>
      <c r="S9" s="535">
        <f>F9+I9+O9</f>
        <v>0</v>
      </c>
      <c r="T9" s="683">
        <f>P9*2+Q9*1</f>
        <v>0</v>
      </c>
      <c r="U9" s="684"/>
      <c r="V9" s="671">
        <f>1+IF(T9&lt;T5,1,0)+IF(T9&lt;T7,1,0)+IF(T9&lt;T11,1,0)</f>
        <v>1</v>
      </c>
      <c r="W9" s="62"/>
      <c r="X9" s="65"/>
      <c r="Y9" s="65"/>
      <c r="Z9" s="75"/>
    </row>
    <row r="10" spans="1:26" s="63" customFormat="1" ht="21">
      <c r="A10" s="703"/>
      <c r="B10" s="701"/>
      <c r="C10" s="67"/>
      <c r="D10" s="76">
        <f>L6</f>
        <v>0</v>
      </c>
      <c r="E10" s="77" t="s">
        <v>5</v>
      </c>
      <c r="F10" s="78">
        <f>J6</f>
        <v>0</v>
      </c>
      <c r="G10" s="76">
        <f>L8</f>
        <v>0</v>
      </c>
      <c r="H10" s="77" t="s">
        <v>5</v>
      </c>
      <c r="I10" s="78">
        <f>J8</f>
        <v>0</v>
      </c>
      <c r="J10" s="696"/>
      <c r="K10" s="697"/>
      <c r="L10" s="698"/>
      <c r="M10" s="68">
        <v>0</v>
      </c>
      <c r="N10" s="69" t="s">
        <v>5</v>
      </c>
      <c r="O10" s="70">
        <v>0</v>
      </c>
      <c r="P10" s="674"/>
      <c r="Q10" s="676"/>
      <c r="R10" s="73">
        <f>D10+G10+M10</f>
        <v>0</v>
      </c>
      <c r="S10" s="535">
        <f>F10+I10+O10</f>
        <v>0</v>
      </c>
      <c r="T10" s="685"/>
      <c r="U10" s="686"/>
      <c r="V10" s="672"/>
      <c r="W10" s="62"/>
      <c r="X10" s="65"/>
      <c r="Y10" s="65"/>
      <c r="Z10" s="75"/>
    </row>
    <row r="11" spans="1:26" s="63" customFormat="1" ht="21">
      <c r="A11" s="689">
        <v>4</v>
      </c>
      <c r="B11" s="691" t="s">
        <v>77</v>
      </c>
      <c r="C11" s="536">
        <v>737215132</v>
      </c>
      <c r="D11" s="76">
        <f>O5</f>
        <v>0</v>
      </c>
      <c r="E11" s="77" t="s">
        <v>5</v>
      </c>
      <c r="F11" s="78">
        <f>M5</f>
        <v>0</v>
      </c>
      <c r="G11" s="76">
        <f>O7</f>
        <v>0</v>
      </c>
      <c r="H11" s="77" t="s">
        <v>5</v>
      </c>
      <c r="I11" s="78">
        <f>M7</f>
        <v>0</v>
      </c>
      <c r="J11" s="76">
        <f>O9</f>
        <v>0</v>
      </c>
      <c r="K11" s="77" t="s">
        <v>5</v>
      </c>
      <c r="L11" s="78">
        <f>M9</f>
        <v>0</v>
      </c>
      <c r="M11" s="699"/>
      <c r="N11" s="690"/>
      <c r="O11" s="690"/>
      <c r="P11" s="673">
        <f>IF(D11&gt;F11,1,0)+IF(G11&gt;I11,1,0)+IF(J11&gt;L11,1,0)</f>
        <v>0</v>
      </c>
      <c r="Q11" s="675">
        <f>IF(D11&lt;F11,1,0)+IF(G11&lt;I11,1,0)+IF(J11&lt;L11,1,0)</f>
        <v>0</v>
      </c>
      <c r="R11" s="73">
        <f>D11+G11+J11</f>
        <v>0</v>
      </c>
      <c r="S11" s="535">
        <f>F11+I11+L11</f>
        <v>0</v>
      </c>
      <c r="T11" s="683">
        <f>P11*2+Q11*1</f>
        <v>0</v>
      </c>
      <c r="U11" s="684"/>
      <c r="V11" s="671">
        <f>1+IF(T11&lt;T5,1,0)+IF(T11&lt;T7,1,0)+IF(T11&lt;T9,1,0)</f>
        <v>1</v>
      </c>
      <c r="W11" s="62"/>
      <c r="X11" s="65"/>
      <c r="Y11" s="65"/>
      <c r="Z11" s="75"/>
    </row>
    <row r="12" spans="1:26" s="63" customFormat="1" ht="21">
      <c r="A12" s="690"/>
      <c r="B12" s="690"/>
      <c r="C12" s="536"/>
      <c r="D12" s="76">
        <f>O6</f>
        <v>0</v>
      </c>
      <c r="E12" s="77" t="s">
        <v>5</v>
      </c>
      <c r="F12" s="78">
        <f>M6</f>
        <v>0</v>
      </c>
      <c r="G12" s="76">
        <f>O8</f>
        <v>0</v>
      </c>
      <c r="H12" s="77" t="s">
        <v>5</v>
      </c>
      <c r="I12" s="78">
        <f>M8</f>
        <v>0</v>
      </c>
      <c r="J12" s="76">
        <f>O10</f>
        <v>0</v>
      </c>
      <c r="K12" s="77" t="s">
        <v>5</v>
      </c>
      <c r="L12" s="78">
        <f>M10</f>
        <v>0</v>
      </c>
      <c r="M12" s="690"/>
      <c r="N12" s="690"/>
      <c r="O12" s="690"/>
      <c r="P12" s="674"/>
      <c r="Q12" s="676"/>
      <c r="R12" s="73">
        <f>D12+G12+J12</f>
        <v>0</v>
      </c>
      <c r="S12" s="535">
        <f>F12+I12+L12</f>
        <v>0</v>
      </c>
      <c r="T12" s="685"/>
      <c r="U12" s="686"/>
      <c r="V12" s="672"/>
      <c r="W12" s="62"/>
      <c r="X12" s="65"/>
      <c r="Y12" s="65"/>
      <c r="Z12" s="75"/>
    </row>
    <row r="13" spans="1:26" ht="20.25">
      <c r="A13" s="79"/>
      <c r="B13" s="79"/>
      <c r="C13" s="79"/>
      <c r="D13" s="80"/>
      <c r="E13" s="79"/>
      <c r="F13" s="80"/>
      <c r="G13" s="80"/>
      <c r="H13" s="79"/>
      <c r="I13" s="80"/>
      <c r="J13" s="80"/>
      <c r="K13" s="79"/>
      <c r="L13" s="80"/>
      <c r="M13" s="80"/>
      <c r="N13" s="79"/>
      <c r="O13" s="80"/>
      <c r="P13" s="91"/>
      <c r="Q13" s="80"/>
      <c r="R13" s="91"/>
      <c r="S13" s="80"/>
      <c r="T13" s="647"/>
      <c r="U13" s="647"/>
      <c r="V13" s="79"/>
      <c r="X13" s="83"/>
      <c r="Y13" s="83"/>
      <c r="Z13" s="84"/>
    </row>
    <row r="14" spans="1:26" s="2" customFormat="1" ht="15.75">
      <c r="A14" s="5"/>
      <c r="B14" s="92" t="s">
        <v>79</v>
      </c>
      <c r="C14" s="5"/>
      <c r="D14" s="6"/>
      <c r="E14" s="5"/>
      <c r="F14" s="6"/>
      <c r="G14" s="6"/>
      <c r="H14" s="5"/>
      <c r="I14" s="6"/>
      <c r="J14" s="6"/>
      <c r="K14" s="5"/>
      <c r="L14" s="6"/>
      <c r="M14" s="6"/>
      <c r="N14" s="5"/>
      <c r="O14" s="6"/>
      <c r="P14" s="93"/>
      <c r="Q14" s="6"/>
      <c r="R14" s="93"/>
      <c r="S14" s="6"/>
      <c r="T14" s="7"/>
      <c r="U14" s="7"/>
      <c r="V14" s="5"/>
      <c r="W14" s="1"/>
      <c r="X14" s="3"/>
      <c r="Y14" s="3"/>
      <c r="Z14" s="4"/>
    </row>
    <row r="15" spans="1:26" s="2" customFormat="1" ht="15.75">
      <c r="A15" s="5"/>
      <c r="B15" s="92" t="s">
        <v>78</v>
      </c>
      <c r="C15" s="5"/>
      <c r="D15" s="6"/>
      <c r="E15" s="5"/>
      <c r="F15" s="6"/>
      <c r="G15" s="6"/>
      <c r="H15" s="5"/>
      <c r="I15" s="6"/>
      <c r="J15" s="6"/>
      <c r="K15" s="5"/>
      <c r="L15" s="6"/>
      <c r="M15" s="6"/>
      <c r="N15" s="5"/>
      <c r="O15" s="6"/>
      <c r="P15" s="93"/>
      <c r="Q15" s="6"/>
      <c r="R15" s="93"/>
      <c r="S15" s="6"/>
      <c r="T15" s="7"/>
      <c r="U15" s="7"/>
      <c r="V15" s="5"/>
      <c r="W15" s="1"/>
      <c r="X15" s="3"/>
      <c r="Y15" s="3"/>
      <c r="Z15" s="4"/>
    </row>
    <row r="16" spans="1:26" s="2" customFormat="1" ht="15.75">
      <c r="A16" s="5"/>
      <c r="B16" s="5"/>
      <c r="C16" s="5"/>
      <c r="D16" s="6"/>
      <c r="E16" s="5"/>
      <c r="F16" s="6"/>
      <c r="G16" s="6"/>
      <c r="H16" s="5"/>
      <c r="I16" s="6"/>
      <c r="J16" s="6"/>
      <c r="K16" s="5"/>
      <c r="L16" s="6"/>
      <c r="M16" s="6"/>
      <c r="N16" s="5"/>
      <c r="O16" s="6"/>
      <c r="P16" s="93"/>
      <c r="Q16" s="6"/>
      <c r="R16" s="93"/>
      <c r="S16" s="6"/>
      <c r="T16" s="7"/>
      <c r="U16" s="7"/>
      <c r="V16" s="5"/>
      <c r="W16" s="1"/>
      <c r="X16" s="3"/>
      <c r="Y16" s="3"/>
      <c r="Z16" s="4"/>
    </row>
    <row r="17" spans="1:26" s="98" customFormat="1" ht="20.25">
      <c r="A17" s="94"/>
      <c r="B17" s="627" t="s">
        <v>13</v>
      </c>
      <c r="C17" s="627"/>
      <c r="D17" s="627"/>
      <c r="E17" s="627"/>
      <c r="F17" s="627"/>
      <c r="G17" s="627"/>
      <c r="H17" s="627"/>
      <c r="I17" s="627"/>
      <c r="J17" s="627"/>
      <c r="K17" s="627"/>
      <c r="L17" s="627"/>
      <c r="M17" s="627"/>
      <c r="N17" s="627"/>
      <c r="O17" s="627"/>
      <c r="P17" s="627"/>
      <c r="Q17" s="627"/>
      <c r="R17" s="627"/>
      <c r="S17" s="627"/>
      <c r="T17" s="627"/>
      <c r="U17" s="627"/>
      <c r="V17" s="627"/>
      <c r="W17" s="95"/>
      <c r="X17" s="96"/>
      <c r="Y17" s="96"/>
      <c r="Z17" s="97"/>
    </row>
    <row r="18" spans="1:22" s="98" customFormat="1" ht="18">
      <c r="A18" s="99"/>
      <c r="B18" s="622" t="s">
        <v>14</v>
      </c>
      <c r="C18" s="622"/>
      <c r="D18" s="622"/>
      <c r="E18" s="622"/>
      <c r="F18" s="622"/>
      <c r="G18" s="622"/>
      <c r="H18" s="622"/>
      <c r="I18" s="622"/>
      <c r="J18" s="622"/>
      <c r="K18" s="622"/>
      <c r="L18" s="622"/>
      <c r="M18" s="622"/>
      <c r="N18" s="622"/>
      <c r="O18" s="622"/>
      <c r="P18" s="622"/>
      <c r="Q18" s="622"/>
      <c r="R18" s="622"/>
      <c r="S18" s="622"/>
      <c r="T18" s="622"/>
      <c r="U18" s="622"/>
      <c r="V18" s="622"/>
    </row>
    <row r="19" spans="1:22" s="98" customFormat="1" ht="18">
      <c r="A19" s="99"/>
      <c r="B19" s="622"/>
      <c r="C19" s="622"/>
      <c r="D19" s="622"/>
      <c r="E19" s="622"/>
      <c r="F19" s="622"/>
      <c r="G19" s="622"/>
      <c r="H19" s="622"/>
      <c r="I19" s="622"/>
      <c r="J19" s="622"/>
      <c r="K19" s="622"/>
      <c r="L19" s="622"/>
      <c r="M19" s="622"/>
      <c r="N19" s="622"/>
      <c r="O19" s="622"/>
      <c r="P19" s="622"/>
      <c r="Q19" s="622"/>
      <c r="R19" s="622"/>
      <c r="S19" s="622"/>
      <c r="T19" s="622"/>
      <c r="U19" s="622"/>
      <c r="V19" s="622"/>
    </row>
    <row r="20" spans="1:22" s="98" customFormat="1" ht="18">
      <c r="A20" s="99"/>
      <c r="B20" s="622"/>
      <c r="C20" s="622"/>
      <c r="D20" s="622"/>
      <c r="E20" s="622"/>
      <c r="F20" s="622"/>
      <c r="G20" s="622"/>
      <c r="H20" s="622"/>
      <c r="I20" s="622"/>
      <c r="J20" s="622"/>
      <c r="K20" s="622"/>
      <c r="L20" s="622"/>
      <c r="M20" s="622"/>
      <c r="N20" s="622"/>
      <c r="O20" s="622"/>
      <c r="P20" s="622"/>
      <c r="Q20" s="622"/>
      <c r="R20" s="622"/>
      <c r="S20" s="622"/>
      <c r="T20" s="622"/>
      <c r="U20" s="622"/>
      <c r="V20" s="622"/>
    </row>
    <row r="21" spans="1:22" s="98" customFormat="1" ht="18">
      <c r="A21" s="99"/>
      <c r="B21" s="622"/>
      <c r="C21" s="622"/>
      <c r="D21" s="622"/>
      <c r="E21" s="622"/>
      <c r="F21" s="622"/>
      <c r="G21" s="622"/>
      <c r="H21" s="622"/>
      <c r="I21" s="622"/>
      <c r="J21" s="622"/>
      <c r="K21" s="622"/>
      <c r="L21" s="622"/>
      <c r="M21" s="622"/>
      <c r="N21" s="622"/>
      <c r="O21" s="622"/>
      <c r="P21" s="622"/>
      <c r="Q21" s="622"/>
      <c r="R21" s="622"/>
      <c r="S21" s="622"/>
      <c r="T21" s="622"/>
      <c r="U21" s="622"/>
      <c r="V21" s="622"/>
    </row>
    <row r="22" spans="1:23" s="98" customFormat="1" ht="18">
      <c r="A22" s="95"/>
      <c r="B22" s="623" t="s">
        <v>15</v>
      </c>
      <c r="C22" s="623"/>
      <c r="D22" s="623"/>
      <c r="E22" s="623"/>
      <c r="F22" s="623"/>
      <c r="G22" s="623"/>
      <c r="H22" s="623"/>
      <c r="I22" s="623"/>
      <c r="J22" s="623"/>
      <c r="K22" s="623"/>
      <c r="L22" s="623"/>
      <c r="M22" s="623"/>
      <c r="N22" s="623"/>
      <c r="O22" s="623"/>
      <c r="P22" s="623"/>
      <c r="Q22" s="623"/>
      <c r="R22" s="623"/>
      <c r="S22" s="623"/>
      <c r="T22" s="623"/>
      <c r="U22" s="623"/>
      <c r="V22" s="623"/>
      <c r="W22" s="95"/>
    </row>
    <row r="23" spans="1:23" s="98" customFormat="1" ht="18">
      <c r="A23" s="95"/>
      <c r="B23" s="623"/>
      <c r="C23" s="623"/>
      <c r="D23" s="623"/>
      <c r="E23" s="623"/>
      <c r="F23" s="623"/>
      <c r="G23" s="623"/>
      <c r="H23" s="623"/>
      <c r="I23" s="623"/>
      <c r="J23" s="623"/>
      <c r="K23" s="623"/>
      <c r="L23" s="623"/>
      <c r="M23" s="623"/>
      <c r="N23" s="623"/>
      <c r="O23" s="623"/>
      <c r="P23" s="623"/>
      <c r="Q23" s="623"/>
      <c r="R23" s="623"/>
      <c r="S23" s="623"/>
      <c r="T23" s="623"/>
      <c r="U23" s="623"/>
      <c r="V23" s="623"/>
      <c r="W23" s="95"/>
    </row>
    <row r="24" spans="1:23" s="98" customFormat="1" ht="18">
      <c r="A24" s="95"/>
      <c r="B24" s="623"/>
      <c r="C24" s="623"/>
      <c r="D24" s="623"/>
      <c r="E24" s="623"/>
      <c r="F24" s="623"/>
      <c r="G24" s="623"/>
      <c r="H24" s="623"/>
      <c r="I24" s="623"/>
      <c r="J24" s="623"/>
      <c r="K24" s="623"/>
      <c r="L24" s="623"/>
      <c r="M24" s="623"/>
      <c r="N24" s="623"/>
      <c r="O24" s="623"/>
      <c r="P24" s="623"/>
      <c r="Q24" s="623"/>
      <c r="R24" s="623"/>
      <c r="S24" s="623"/>
      <c r="T24" s="623"/>
      <c r="U24" s="623"/>
      <c r="V24" s="623"/>
      <c r="W24" s="95"/>
    </row>
    <row r="25" spans="1:23" s="98" customFormat="1" ht="18">
      <c r="A25" s="95"/>
      <c r="B25" s="623"/>
      <c r="C25" s="623"/>
      <c r="D25" s="623"/>
      <c r="E25" s="623"/>
      <c r="F25" s="623"/>
      <c r="G25" s="623"/>
      <c r="H25" s="623"/>
      <c r="I25" s="623"/>
      <c r="J25" s="623"/>
      <c r="K25" s="623"/>
      <c r="L25" s="623"/>
      <c r="M25" s="623"/>
      <c r="N25" s="623"/>
      <c r="O25" s="623"/>
      <c r="P25" s="623"/>
      <c r="Q25" s="623"/>
      <c r="R25" s="623"/>
      <c r="S25" s="623"/>
      <c r="T25" s="623"/>
      <c r="U25" s="623"/>
      <c r="V25" s="623"/>
      <c r="W25" s="95"/>
    </row>
    <row r="26" spans="1:23" s="98" customFormat="1" ht="18">
      <c r="A26" s="95"/>
      <c r="B26" s="625" t="s">
        <v>16</v>
      </c>
      <c r="C26" s="625"/>
      <c r="D26" s="625"/>
      <c r="E26" s="625"/>
      <c r="F26" s="625"/>
      <c r="G26" s="625"/>
      <c r="H26" s="625"/>
      <c r="I26" s="625"/>
      <c r="J26" s="625"/>
      <c r="K26" s="625"/>
      <c r="L26" s="625"/>
      <c r="M26" s="625"/>
      <c r="N26" s="625"/>
      <c r="O26" s="625"/>
      <c r="P26" s="625"/>
      <c r="Q26" s="625"/>
      <c r="R26" s="625"/>
      <c r="S26" s="625"/>
      <c r="T26" s="625"/>
      <c r="U26" s="625"/>
      <c r="V26" s="625"/>
      <c r="W26" s="95"/>
    </row>
    <row r="27" spans="1:23" s="98" customFormat="1" ht="18">
      <c r="A27" s="95"/>
      <c r="B27" s="625"/>
      <c r="C27" s="625"/>
      <c r="D27" s="625"/>
      <c r="E27" s="625"/>
      <c r="F27" s="625"/>
      <c r="G27" s="625"/>
      <c r="H27" s="625"/>
      <c r="I27" s="625"/>
      <c r="J27" s="625"/>
      <c r="K27" s="625"/>
      <c r="L27" s="625"/>
      <c r="M27" s="625"/>
      <c r="N27" s="625"/>
      <c r="O27" s="625"/>
      <c r="P27" s="625"/>
      <c r="Q27" s="625"/>
      <c r="R27" s="625"/>
      <c r="S27" s="625"/>
      <c r="T27" s="625"/>
      <c r="U27" s="625"/>
      <c r="V27" s="625"/>
      <c r="W27" s="95"/>
    </row>
    <row r="28" spans="1:23" s="98" customFormat="1" ht="18">
      <c r="A28" s="95"/>
      <c r="B28" s="625"/>
      <c r="C28" s="625"/>
      <c r="D28" s="625"/>
      <c r="E28" s="625"/>
      <c r="F28" s="625"/>
      <c r="G28" s="625"/>
      <c r="H28" s="625"/>
      <c r="I28" s="625"/>
      <c r="J28" s="625"/>
      <c r="K28" s="625"/>
      <c r="L28" s="625"/>
      <c r="M28" s="625"/>
      <c r="N28" s="625"/>
      <c r="O28" s="625"/>
      <c r="P28" s="625"/>
      <c r="Q28" s="625"/>
      <c r="R28" s="625"/>
      <c r="S28" s="625"/>
      <c r="T28" s="625"/>
      <c r="U28" s="625"/>
      <c r="V28" s="625"/>
      <c r="W28" s="95"/>
    </row>
    <row r="29" spans="2:22" ht="20.25">
      <c r="B29" s="626"/>
      <c r="C29" s="626"/>
      <c r="D29" s="626"/>
      <c r="E29" s="626"/>
      <c r="F29" s="626"/>
      <c r="G29" s="626"/>
      <c r="H29" s="626"/>
      <c r="I29" s="626"/>
      <c r="J29" s="626"/>
      <c r="K29" s="626"/>
      <c r="L29" s="626"/>
      <c r="M29" s="626"/>
      <c r="N29" s="626"/>
      <c r="O29" s="626"/>
      <c r="P29" s="626"/>
      <c r="Q29" s="626"/>
      <c r="R29" s="626"/>
      <c r="S29" s="626"/>
      <c r="T29" s="626"/>
      <c r="U29" s="626"/>
      <c r="V29" s="626"/>
    </row>
    <row r="30" spans="2:16" ht="20.25">
      <c r="B30" s="534" t="s">
        <v>80</v>
      </c>
      <c r="L30" s="88" t="s">
        <v>81</v>
      </c>
      <c r="P30" s="90"/>
    </row>
    <row r="31" ht="20.25">
      <c r="P31" s="90"/>
    </row>
    <row r="32" ht="20.25">
      <c r="P32" s="90"/>
    </row>
    <row r="33" ht="20.25">
      <c r="P33" s="90"/>
    </row>
    <row r="34" ht="20.25">
      <c r="P34" s="90"/>
    </row>
    <row r="35" ht="20.25">
      <c r="P35" s="90"/>
    </row>
    <row r="36" ht="20.25">
      <c r="P36" s="90"/>
    </row>
    <row r="37" ht="20.25">
      <c r="P37" s="90"/>
    </row>
    <row r="38" ht="20.25">
      <c r="P38" s="90"/>
    </row>
    <row r="39" ht="20.25">
      <c r="P39" s="90"/>
    </row>
    <row r="40" ht="20.25">
      <c r="P40" s="90"/>
    </row>
    <row r="41" ht="20.25">
      <c r="P41" s="90"/>
    </row>
    <row r="42" ht="20.25">
      <c r="P42" s="90"/>
    </row>
    <row r="43" ht="20.25">
      <c r="P43" s="90"/>
    </row>
    <row r="44" ht="20.25">
      <c r="P44" s="90"/>
    </row>
    <row r="45" ht="20.25">
      <c r="P45" s="90"/>
    </row>
  </sheetData>
  <sheetProtection/>
  <protectedRanges>
    <protectedRange sqref="G5:G6 I5:I6 J5:J8 L5:L8 M5:M10 O5:O10 V5:V12 B17:V31 B5:B12" name="Oblast1_1"/>
  </protectedRanges>
  <mergeCells count="59">
    <mergeCell ref="T13:U13"/>
    <mergeCell ref="B25:V25"/>
    <mergeCell ref="B26:V26"/>
    <mergeCell ref="B27:V27"/>
    <mergeCell ref="B28:V28"/>
    <mergeCell ref="B29:V29"/>
    <mergeCell ref="V9:V10"/>
    <mergeCell ref="A11:A12"/>
    <mergeCell ref="B11:B12"/>
    <mergeCell ref="M11:O12"/>
    <mergeCell ref="P11:P12"/>
    <mergeCell ref="Q11:Q12"/>
    <mergeCell ref="T11:U12"/>
    <mergeCell ref="V11:V12"/>
    <mergeCell ref="A9:A10"/>
    <mergeCell ref="B9:B10"/>
    <mergeCell ref="J9:L10"/>
    <mergeCell ref="P9:P10"/>
    <mergeCell ref="Q9:Q10"/>
    <mergeCell ref="T9:U10"/>
    <mergeCell ref="V5:V6"/>
    <mergeCell ref="A7:A8"/>
    <mergeCell ref="B7:B8"/>
    <mergeCell ref="G7:I8"/>
    <mergeCell ref="P7:P8"/>
    <mergeCell ref="Q7:Q8"/>
    <mergeCell ref="T7:U8"/>
    <mergeCell ref="V7:V8"/>
    <mergeCell ref="A5:A6"/>
    <mergeCell ref="B5:B6"/>
    <mergeCell ref="D5:F6"/>
    <mergeCell ref="P5:P6"/>
    <mergeCell ref="Q5:Q6"/>
    <mergeCell ref="T5:U6"/>
    <mergeCell ref="T3:U4"/>
    <mergeCell ref="V3:V4"/>
    <mergeCell ref="D4:F4"/>
    <mergeCell ref="G4:I4"/>
    <mergeCell ref="J4:L4"/>
    <mergeCell ref="M4:O4"/>
    <mergeCell ref="R4:S4"/>
    <mergeCell ref="P3:P4"/>
    <mergeCell ref="Q3:Q4"/>
    <mergeCell ref="A3:A4"/>
    <mergeCell ref="B3:B4"/>
    <mergeCell ref="D3:F3"/>
    <mergeCell ref="G3:I3"/>
    <mergeCell ref="J3:L3"/>
    <mergeCell ref="M3:O3"/>
    <mergeCell ref="A1:V1"/>
    <mergeCell ref="R3:S3"/>
    <mergeCell ref="B22:V22"/>
    <mergeCell ref="B23:V23"/>
    <mergeCell ref="B24:V24"/>
    <mergeCell ref="B17:V17"/>
    <mergeCell ref="B18:V18"/>
    <mergeCell ref="B19:V19"/>
    <mergeCell ref="B20:V20"/>
    <mergeCell ref="B21:V2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45"/>
  <sheetViews>
    <sheetView view="pageBreakPreview" zoomScale="60" zoomScalePageLayoutView="0" workbookViewId="0" topLeftCell="A1">
      <selection activeCell="O31" sqref="O31"/>
    </sheetView>
  </sheetViews>
  <sheetFormatPr defaultColWidth="4.57421875" defaultRowHeight="15"/>
  <cols>
    <col min="1" max="1" width="5.28125" style="11" customWidth="1"/>
    <col min="2" max="2" width="27.7109375" style="170" customWidth="1"/>
    <col min="3" max="3" width="5.7109375" style="352" customWidth="1"/>
    <col min="4" max="4" width="5.7109375" style="347" customWidth="1"/>
    <col min="5" max="5" width="5.7109375" style="352" customWidth="1"/>
    <col min="6" max="6" width="7.7109375" style="348" customWidth="1"/>
    <col min="7" max="7" width="5.7109375" style="352" customWidth="1"/>
    <col min="8" max="8" width="5.7109375" style="348" customWidth="1"/>
    <col min="9" max="9" width="5.7109375" style="352" customWidth="1"/>
    <col min="10" max="10" width="5.7109375" style="348" customWidth="1"/>
    <col min="11" max="11" width="5.7109375" style="352" customWidth="1"/>
    <col min="12" max="12" width="5.7109375" style="348" customWidth="1"/>
    <col min="13" max="13" width="5.7109375" style="352" customWidth="1"/>
    <col min="14" max="14" width="5.7109375" style="348" customWidth="1"/>
    <col min="15" max="15" width="5.7109375" style="352" customWidth="1"/>
    <col min="16" max="16" width="7.7109375" style="11" customWidth="1"/>
    <col min="17" max="21" width="4.00390625" style="11" customWidth="1"/>
    <col min="22" max="255" width="9.140625" style="13" customWidth="1"/>
    <col min="256" max="16384" width="4.57421875" style="13" customWidth="1"/>
  </cols>
  <sheetData>
    <row r="1" spans="1:21" ht="36" customHeight="1">
      <c r="A1" s="600" t="s">
        <v>221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350"/>
      <c r="R1" s="350"/>
      <c r="S1" s="350"/>
      <c r="T1" s="350"/>
      <c r="U1" s="350"/>
    </row>
    <row r="2" spans="1:21" ht="15.75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0"/>
      <c r="R2" s="350"/>
      <c r="S2" s="350"/>
      <c r="T2" s="350"/>
      <c r="U2" s="350"/>
    </row>
    <row r="3" spans="13:21" ht="15.75">
      <c r="M3" s="601"/>
      <c r="N3" s="601"/>
      <c r="O3" s="601"/>
      <c r="P3" s="601"/>
      <c r="Q3" s="352"/>
      <c r="R3" s="352"/>
      <c r="S3" s="352"/>
      <c r="T3" s="352"/>
      <c r="U3" s="352"/>
    </row>
    <row r="4" spans="1:21" s="170" customFormat="1" ht="15.75">
      <c r="A4" s="348" t="s">
        <v>242</v>
      </c>
      <c r="B4" s="170" t="s">
        <v>214</v>
      </c>
      <c r="C4" s="352" t="s">
        <v>215</v>
      </c>
      <c r="D4" s="347" t="s">
        <v>191</v>
      </c>
      <c r="E4" s="352"/>
      <c r="F4" s="348" t="s">
        <v>216</v>
      </c>
      <c r="G4" s="352"/>
      <c r="H4" s="348" t="s">
        <v>136</v>
      </c>
      <c r="I4" s="352"/>
      <c r="J4" s="348" t="s">
        <v>135</v>
      </c>
      <c r="K4" s="352"/>
      <c r="L4" s="348" t="s">
        <v>217</v>
      </c>
      <c r="M4" s="352"/>
      <c r="N4" s="348" t="s">
        <v>218</v>
      </c>
      <c r="O4" s="352"/>
      <c r="P4" s="348" t="s">
        <v>219</v>
      </c>
      <c r="Q4" s="348"/>
      <c r="R4" s="348"/>
      <c r="S4" s="348"/>
      <c r="T4" s="348"/>
      <c r="U4" s="348"/>
    </row>
    <row r="5" spans="1:20" s="402" customFormat="1" ht="15.75">
      <c r="A5" s="373"/>
      <c r="B5" s="614" t="s">
        <v>239</v>
      </c>
      <c r="C5" s="615"/>
      <c r="D5" s="615"/>
      <c r="E5" s="615"/>
      <c r="F5" s="615"/>
      <c r="G5" s="615"/>
      <c r="H5" s="615"/>
      <c r="I5" s="615"/>
      <c r="J5" s="615"/>
      <c r="K5" s="615"/>
      <c r="L5" s="615"/>
      <c r="M5" s="615"/>
      <c r="N5" s="615"/>
      <c r="O5" s="616"/>
      <c r="P5" s="400">
        <f>SUM(P6:P9)</f>
        <v>0</v>
      </c>
      <c r="Q5" s="403"/>
      <c r="R5" s="403"/>
      <c r="S5" s="403"/>
      <c r="T5" s="403"/>
    </row>
    <row r="6" spans="1:21" ht="15.75">
      <c r="A6" s="497"/>
      <c r="B6" s="498" t="s">
        <v>240</v>
      </c>
      <c r="C6" s="499"/>
      <c r="D6" s="500"/>
      <c r="E6" s="501"/>
      <c r="F6" s="502"/>
      <c r="G6" s="501"/>
      <c r="H6" s="501"/>
      <c r="I6" s="501"/>
      <c r="J6" s="501"/>
      <c r="K6" s="501"/>
      <c r="L6" s="501"/>
      <c r="M6" s="501"/>
      <c r="N6" s="503"/>
      <c r="O6" s="503"/>
      <c r="P6" s="398">
        <f>E6+G6+I6+K6+M6+O6</f>
        <v>0</v>
      </c>
      <c r="U6" s="13"/>
    </row>
    <row r="7" spans="1:21" ht="15.75">
      <c r="A7" s="392"/>
      <c r="B7" s="504"/>
      <c r="C7" s="499"/>
      <c r="D7" s="505"/>
      <c r="E7" s="501"/>
      <c r="F7" s="502"/>
      <c r="G7" s="501"/>
      <c r="H7" s="506"/>
      <c r="I7" s="501"/>
      <c r="J7" s="501"/>
      <c r="K7" s="501"/>
      <c r="L7" s="501"/>
      <c r="M7" s="501"/>
      <c r="N7" s="503"/>
      <c r="O7" s="503"/>
      <c r="P7" s="398">
        <f aca="true" t="shared" si="0" ref="P7:P13">E7+G7+I7+K7+M7+O7</f>
        <v>0</v>
      </c>
      <c r="U7" s="13"/>
    </row>
    <row r="8" spans="1:21" ht="15.75">
      <c r="A8" s="387"/>
      <c r="B8" s="507"/>
      <c r="C8" s="507"/>
      <c r="D8" s="508"/>
      <c r="E8" s="509"/>
      <c r="F8" s="510"/>
      <c r="G8" s="509"/>
      <c r="H8" s="509"/>
      <c r="I8" s="509"/>
      <c r="J8" s="506"/>
      <c r="K8" s="509"/>
      <c r="L8" s="509"/>
      <c r="M8" s="509"/>
      <c r="N8" s="511"/>
      <c r="O8" s="511"/>
      <c r="P8" s="398">
        <f t="shared" si="0"/>
        <v>0</v>
      </c>
      <c r="U8" s="13"/>
    </row>
    <row r="9" spans="1:21" ht="15.75">
      <c r="A9" s="387"/>
      <c r="B9" s="507"/>
      <c r="C9" s="507"/>
      <c r="D9" s="508"/>
      <c r="E9" s="509"/>
      <c r="F9" s="510"/>
      <c r="G9" s="509"/>
      <c r="H9" s="509"/>
      <c r="I9" s="509"/>
      <c r="J9" s="509"/>
      <c r="K9" s="509"/>
      <c r="L9" s="509"/>
      <c r="M9" s="509"/>
      <c r="N9" s="511"/>
      <c r="O9" s="511"/>
      <c r="P9" s="398">
        <f t="shared" si="0"/>
        <v>0</v>
      </c>
      <c r="U9" s="13"/>
    </row>
    <row r="10" spans="1:21" ht="15.75">
      <c r="A10" s="387"/>
      <c r="B10" s="507"/>
      <c r="C10" s="507"/>
      <c r="D10" s="508"/>
      <c r="E10" s="509"/>
      <c r="F10" s="510"/>
      <c r="G10" s="509"/>
      <c r="H10" s="509"/>
      <c r="I10" s="509"/>
      <c r="J10" s="509"/>
      <c r="K10" s="509"/>
      <c r="L10" s="509"/>
      <c r="M10" s="509"/>
      <c r="N10" s="511"/>
      <c r="O10" s="511"/>
      <c r="P10" s="406">
        <f t="shared" si="0"/>
        <v>0</v>
      </c>
      <c r="U10" s="13"/>
    </row>
    <row r="11" spans="1:21" ht="15.75">
      <c r="A11" s="387"/>
      <c r="B11" s="507"/>
      <c r="C11" s="507"/>
      <c r="D11" s="508"/>
      <c r="E11" s="509"/>
      <c r="F11" s="510"/>
      <c r="G11" s="509"/>
      <c r="H11" s="509"/>
      <c r="I11" s="509"/>
      <c r="J11" s="509"/>
      <c r="K11" s="509"/>
      <c r="L11" s="509"/>
      <c r="M11" s="509"/>
      <c r="N11" s="511"/>
      <c r="O11" s="511"/>
      <c r="P11" s="406">
        <f t="shared" si="0"/>
        <v>0</v>
      </c>
      <c r="U11" s="13"/>
    </row>
    <row r="12" spans="1:21" ht="15.75">
      <c r="A12" s="387"/>
      <c r="B12" s="507"/>
      <c r="C12" s="507"/>
      <c r="D12" s="508"/>
      <c r="E12" s="509"/>
      <c r="F12" s="510"/>
      <c r="G12" s="509"/>
      <c r="H12" s="509"/>
      <c r="I12" s="509"/>
      <c r="J12" s="509"/>
      <c r="K12" s="509"/>
      <c r="L12" s="509"/>
      <c r="M12" s="509"/>
      <c r="N12" s="511"/>
      <c r="O12" s="511"/>
      <c r="P12" s="406">
        <f t="shared" si="0"/>
        <v>0</v>
      </c>
      <c r="U12" s="13"/>
    </row>
    <row r="13" spans="1:21" ht="15.75">
      <c r="A13" s="387"/>
      <c r="B13" s="507"/>
      <c r="C13" s="507"/>
      <c r="D13" s="508"/>
      <c r="E13" s="509"/>
      <c r="F13" s="510"/>
      <c r="G13" s="509"/>
      <c r="H13" s="509"/>
      <c r="I13" s="509"/>
      <c r="J13" s="509"/>
      <c r="K13" s="509"/>
      <c r="L13" s="509"/>
      <c r="M13" s="509"/>
      <c r="N13" s="511"/>
      <c r="O13" s="511"/>
      <c r="P13" s="406">
        <f t="shared" si="0"/>
        <v>0</v>
      </c>
      <c r="U13" s="13"/>
    </row>
    <row r="14" spans="1:21" ht="15.75">
      <c r="A14" s="369"/>
      <c r="B14" s="173"/>
      <c r="C14" s="512"/>
      <c r="D14" s="513"/>
      <c r="E14" s="514"/>
      <c r="F14" s="515"/>
      <c r="G14" s="514"/>
      <c r="H14" s="515"/>
      <c r="I14" s="514"/>
      <c r="J14" s="515"/>
      <c r="K14" s="514"/>
      <c r="L14" s="515"/>
      <c r="M14" s="514"/>
      <c r="N14" s="516"/>
      <c r="O14" s="516"/>
      <c r="P14" s="349"/>
      <c r="U14" s="13"/>
    </row>
    <row r="15" spans="1:20" s="402" customFormat="1" ht="15.75">
      <c r="A15" s="399"/>
      <c r="B15" s="611" t="s">
        <v>239</v>
      </c>
      <c r="C15" s="612"/>
      <c r="D15" s="612"/>
      <c r="E15" s="612"/>
      <c r="F15" s="612"/>
      <c r="G15" s="612"/>
      <c r="H15" s="612"/>
      <c r="I15" s="612"/>
      <c r="J15" s="612"/>
      <c r="K15" s="612"/>
      <c r="L15" s="612"/>
      <c r="M15" s="612"/>
      <c r="N15" s="612"/>
      <c r="O15" s="613"/>
      <c r="P15" s="404">
        <f>SUM(P16:P19)</f>
        <v>0</v>
      </c>
      <c r="Q15" s="403"/>
      <c r="R15" s="403"/>
      <c r="S15" s="403"/>
      <c r="T15" s="403"/>
    </row>
    <row r="16" spans="1:21" ht="15.75">
      <c r="A16" s="405"/>
      <c r="B16" s="498" t="s">
        <v>240</v>
      </c>
      <c r="C16" s="498"/>
      <c r="D16" s="517"/>
      <c r="E16" s="518"/>
      <c r="F16" s="519"/>
      <c r="G16" s="518"/>
      <c r="H16" s="518"/>
      <c r="I16" s="518"/>
      <c r="J16" s="518"/>
      <c r="K16" s="518"/>
      <c r="L16" s="518"/>
      <c r="M16" s="518"/>
      <c r="N16" s="520"/>
      <c r="O16" s="520"/>
      <c r="P16" s="398">
        <f>E16+G16+I16+K16+M16+O16</f>
        <v>0</v>
      </c>
      <c r="U16" s="13"/>
    </row>
    <row r="17" spans="1:21" ht="15.75">
      <c r="A17" s="387"/>
      <c r="B17" s="507"/>
      <c r="C17" s="507"/>
      <c r="D17" s="508"/>
      <c r="E17" s="509"/>
      <c r="F17" s="521"/>
      <c r="G17" s="509"/>
      <c r="H17" s="509"/>
      <c r="I17" s="509"/>
      <c r="J17" s="509"/>
      <c r="K17" s="509"/>
      <c r="L17" s="509"/>
      <c r="M17" s="509"/>
      <c r="N17" s="511"/>
      <c r="O17" s="511"/>
      <c r="P17" s="398">
        <f aca="true" t="shared" si="1" ref="P17:P23">E17+G17+I17+K17+M17+O17</f>
        <v>0</v>
      </c>
      <c r="U17" s="13"/>
    </row>
    <row r="18" spans="1:21" ht="15.75">
      <c r="A18" s="387"/>
      <c r="B18" s="507"/>
      <c r="C18" s="507"/>
      <c r="D18" s="508"/>
      <c r="E18" s="509"/>
      <c r="F18" s="510"/>
      <c r="G18" s="509"/>
      <c r="H18" s="509"/>
      <c r="I18" s="509"/>
      <c r="J18" s="509"/>
      <c r="K18" s="509"/>
      <c r="L18" s="509"/>
      <c r="M18" s="509"/>
      <c r="N18" s="511"/>
      <c r="O18" s="511"/>
      <c r="P18" s="398">
        <f t="shared" si="1"/>
        <v>0</v>
      </c>
      <c r="U18" s="13"/>
    </row>
    <row r="19" spans="1:21" ht="15.75">
      <c r="A19" s="387"/>
      <c r="B19" s="507"/>
      <c r="C19" s="507"/>
      <c r="D19" s="508"/>
      <c r="E19" s="509"/>
      <c r="F19" s="510"/>
      <c r="G19" s="509"/>
      <c r="H19" s="509"/>
      <c r="I19" s="509"/>
      <c r="J19" s="509"/>
      <c r="K19" s="509"/>
      <c r="L19" s="509"/>
      <c r="M19" s="509"/>
      <c r="N19" s="511"/>
      <c r="O19" s="511"/>
      <c r="P19" s="398">
        <f t="shared" si="1"/>
        <v>0</v>
      </c>
      <c r="U19" s="13"/>
    </row>
    <row r="20" spans="1:21" ht="15.75">
      <c r="A20" s="387"/>
      <c r="B20" s="507"/>
      <c r="C20" s="507"/>
      <c r="D20" s="508"/>
      <c r="E20" s="509"/>
      <c r="F20" s="510"/>
      <c r="G20" s="509"/>
      <c r="H20" s="509"/>
      <c r="I20" s="509"/>
      <c r="J20" s="509"/>
      <c r="K20" s="509"/>
      <c r="L20" s="509"/>
      <c r="M20" s="509"/>
      <c r="N20" s="511"/>
      <c r="O20" s="511"/>
      <c r="P20" s="406">
        <f t="shared" si="1"/>
        <v>0</v>
      </c>
      <c r="U20" s="13"/>
    </row>
    <row r="21" spans="1:21" ht="15.75">
      <c r="A21" s="387"/>
      <c r="B21" s="507"/>
      <c r="C21" s="507"/>
      <c r="D21" s="508"/>
      <c r="E21" s="509"/>
      <c r="F21" s="510"/>
      <c r="G21" s="509"/>
      <c r="H21" s="509"/>
      <c r="I21" s="509"/>
      <c r="J21" s="509"/>
      <c r="K21" s="509"/>
      <c r="L21" s="509"/>
      <c r="M21" s="509"/>
      <c r="N21" s="511"/>
      <c r="O21" s="511"/>
      <c r="P21" s="406">
        <f t="shared" si="1"/>
        <v>0</v>
      </c>
      <c r="U21" s="13"/>
    </row>
    <row r="22" spans="1:21" ht="15.75">
      <c r="A22" s="387"/>
      <c r="B22" s="507"/>
      <c r="C22" s="507"/>
      <c r="D22" s="508"/>
      <c r="E22" s="509"/>
      <c r="F22" s="510"/>
      <c r="G22" s="509"/>
      <c r="H22" s="509"/>
      <c r="I22" s="509"/>
      <c r="J22" s="509"/>
      <c r="K22" s="509"/>
      <c r="L22" s="509"/>
      <c r="M22" s="509"/>
      <c r="N22" s="511"/>
      <c r="O22" s="511"/>
      <c r="P22" s="406">
        <f>E22+G22+I22+K22+M22+O22</f>
        <v>0</v>
      </c>
      <c r="U22" s="13"/>
    </row>
    <row r="23" spans="1:21" ht="15.75">
      <c r="A23" s="387"/>
      <c r="B23" s="507"/>
      <c r="C23" s="507"/>
      <c r="D23" s="508"/>
      <c r="E23" s="509"/>
      <c r="F23" s="510"/>
      <c r="G23" s="509"/>
      <c r="H23" s="509"/>
      <c r="I23" s="509"/>
      <c r="J23" s="509"/>
      <c r="K23" s="509"/>
      <c r="L23" s="509"/>
      <c r="M23" s="509"/>
      <c r="N23" s="511"/>
      <c r="O23" s="511"/>
      <c r="P23" s="406">
        <f t="shared" si="1"/>
        <v>0</v>
      </c>
      <c r="U23" s="13"/>
    </row>
    <row r="24" spans="1:21" ht="15.75">
      <c r="A24" s="369"/>
      <c r="C24" s="353"/>
      <c r="E24" s="12"/>
      <c r="G24" s="12"/>
      <c r="I24" s="12"/>
      <c r="K24" s="12"/>
      <c r="M24" s="12"/>
      <c r="N24" s="349"/>
      <c r="O24" s="349"/>
      <c r="P24" s="349"/>
      <c r="U24" s="13"/>
    </row>
    <row r="25" spans="1:20" s="402" customFormat="1" ht="15.75">
      <c r="A25" s="390"/>
      <c r="B25" s="611" t="s">
        <v>239</v>
      </c>
      <c r="C25" s="612"/>
      <c r="D25" s="612"/>
      <c r="E25" s="612"/>
      <c r="F25" s="612"/>
      <c r="G25" s="612"/>
      <c r="H25" s="612"/>
      <c r="I25" s="612"/>
      <c r="J25" s="612"/>
      <c r="K25" s="612"/>
      <c r="L25" s="612"/>
      <c r="M25" s="612"/>
      <c r="N25" s="612"/>
      <c r="O25" s="613"/>
      <c r="P25" s="401">
        <f>SUM(P26:P29)</f>
        <v>0</v>
      </c>
      <c r="Q25" s="403"/>
      <c r="R25" s="403"/>
      <c r="S25" s="403"/>
      <c r="T25" s="403"/>
    </row>
    <row r="26" spans="1:21" ht="15.75">
      <c r="A26" s="387"/>
      <c r="B26" s="498" t="s">
        <v>240</v>
      </c>
      <c r="C26" s="377"/>
      <c r="D26" s="378"/>
      <c r="E26" s="374"/>
      <c r="F26" s="510"/>
      <c r="G26" s="509"/>
      <c r="H26" s="509"/>
      <c r="I26" s="509"/>
      <c r="J26" s="509"/>
      <c r="K26" s="509"/>
      <c r="L26" s="509"/>
      <c r="M26" s="509"/>
      <c r="N26" s="528"/>
      <c r="O26" s="511"/>
      <c r="P26" s="383">
        <f>E26+G26+I26+K26+M26+O26</f>
        <v>0</v>
      </c>
      <c r="U26" s="13"/>
    </row>
    <row r="27" spans="1:21" ht="15.75">
      <c r="A27" s="387"/>
      <c r="B27" s="377"/>
      <c r="C27" s="377"/>
      <c r="D27" s="378"/>
      <c r="E27" s="374"/>
      <c r="F27" s="510"/>
      <c r="G27" s="509"/>
      <c r="H27" s="509"/>
      <c r="I27" s="509"/>
      <c r="J27" s="509"/>
      <c r="K27" s="509"/>
      <c r="L27" s="509"/>
      <c r="M27" s="509"/>
      <c r="N27" s="511"/>
      <c r="O27" s="511"/>
      <c r="P27" s="383">
        <f aca="true" t="shared" si="2" ref="P27:P33">E27+G27+I27+K27+M27+O27</f>
        <v>0</v>
      </c>
      <c r="U27" s="13"/>
    </row>
    <row r="28" spans="1:21" ht="15.75">
      <c r="A28" s="387"/>
      <c r="B28" s="377"/>
      <c r="C28" s="377"/>
      <c r="D28" s="378"/>
      <c r="E28" s="374"/>
      <c r="F28" s="510"/>
      <c r="G28" s="509"/>
      <c r="H28" s="509"/>
      <c r="I28" s="509"/>
      <c r="J28" s="509"/>
      <c r="K28" s="509"/>
      <c r="L28" s="509"/>
      <c r="M28" s="509"/>
      <c r="N28" s="511"/>
      <c r="O28" s="511"/>
      <c r="P28" s="383">
        <f t="shared" si="2"/>
        <v>0</v>
      </c>
      <c r="U28" s="13"/>
    </row>
    <row r="29" spans="1:21" ht="15.75">
      <c r="A29" s="522"/>
      <c r="B29" s="523"/>
      <c r="C29" s="523"/>
      <c r="D29" s="524"/>
      <c r="E29" s="525"/>
      <c r="F29" s="529"/>
      <c r="G29" s="530"/>
      <c r="H29" s="530"/>
      <c r="I29" s="530"/>
      <c r="J29" s="530"/>
      <c r="K29" s="530"/>
      <c r="L29" s="530"/>
      <c r="M29" s="530"/>
      <c r="N29" s="531"/>
      <c r="O29" s="531"/>
      <c r="P29" s="526">
        <f t="shared" si="2"/>
        <v>0</v>
      </c>
      <c r="U29" s="13"/>
    </row>
    <row r="30" spans="1:21" ht="15.75">
      <c r="A30" s="387"/>
      <c r="B30" s="377"/>
      <c r="C30" s="377"/>
      <c r="D30" s="378"/>
      <c r="E30" s="374"/>
      <c r="F30" s="510"/>
      <c r="G30" s="509"/>
      <c r="H30" s="509"/>
      <c r="I30" s="509"/>
      <c r="J30" s="509"/>
      <c r="K30" s="509"/>
      <c r="L30" s="509"/>
      <c r="M30" s="509"/>
      <c r="N30" s="511"/>
      <c r="O30" s="511"/>
      <c r="P30" s="527">
        <f t="shared" si="2"/>
        <v>0</v>
      </c>
      <c r="U30" s="13"/>
    </row>
    <row r="31" spans="1:21" ht="15.75">
      <c r="A31" s="387"/>
      <c r="B31" s="377"/>
      <c r="C31" s="377"/>
      <c r="D31" s="378"/>
      <c r="E31" s="374"/>
      <c r="F31" s="510"/>
      <c r="G31" s="509"/>
      <c r="H31" s="509"/>
      <c r="I31" s="509"/>
      <c r="J31" s="509"/>
      <c r="K31" s="509"/>
      <c r="L31" s="509"/>
      <c r="M31" s="509"/>
      <c r="N31" s="511"/>
      <c r="O31" s="511"/>
      <c r="P31" s="527">
        <f t="shared" si="2"/>
        <v>0</v>
      </c>
      <c r="U31" s="13"/>
    </row>
    <row r="32" spans="1:21" ht="15.75">
      <c r="A32" s="387"/>
      <c r="B32" s="377"/>
      <c r="C32" s="377"/>
      <c r="D32" s="378"/>
      <c r="E32" s="374"/>
      <c r="F32" s="510"/>
      <c r="G32" s="509"/>
      <c r="H32" s="509"/>
      <c r="I32" s="509"/>
      <c r="J32" s="509"/>
      <c r="K32" s="509"/>
      <c r="L32" s="509"/>
      <c r="M32" s="509"/>
      <c r="N32" s="511"/>
      <c r="O32" s="511"/>
      <c r="P32" s="527">
        <f t="shared" si="2"/>
        <v>0</v>
      </c>
      <c r="U32" s="13"/>
    </row>
    <row r="33" spans="1:21" ht="15.75">
      <c r="A33" s="387"/>
      <c r="B33" s="377"/>
      <c r="C33" s="377"/>
      <c r="D33" s="378"/>
      <c r="E33" s="374"/>
      <c r="F33" s="510"/>
      <c r="G33" s="509"/>
      <c r="H33" s="509"/>
      <c r="I33" s="509"/>
      <c r="J33" s="509"/>
      <c r="K33" s="509"/>
      <c r="L33" s="509"/>
      <c r="M33" s="509"/>
      <c r="N33" s="511"/>
      <c r="O33" s="511"/>
      <c r="P33" s="397">
        <f t="shared" si="2"/>
        <v>0</v>
      </c>
      <c r="U33" s="13"/>
    </row>
    <row r="34" spans="1:21" ht="15.75">
      <c r="A34" s="369"/>
      <c r="C34" s="353"/>
      <c r="E34" s="12"/>
      <c r="G34" s="12"/>
      <c r="I34" s="12"/>
      <c r="K34" s="12"/>
      <c r="M34" s="12"/>
      <c r="N34" s="349"/>
      <c r="O34" s="349"/>
      <c r="P34" s="349"/>
      <c r="U34" s="13"/>
    </row>
    <row r="35" spans="1:21" ht="16.5" hidden="1" thickBot="1">
      <c r="A35" s="369"/>
      <c r="C35" s="353"/>
      <c r="E35" s="12"/>
      <c r="G35" s="12"/>
      <c r="I35" s="12"/>
      <c r="K35" s="12"/>
      <c r="M35" s="12"/>
      <c r="N35" s="349"/>
      <c r="O35" s="349"/>
      <c r="P35" s="349"/>
      <c r="U35" s="13"/>
    </row>
    <row r="36" spans="1:255" s="402" customFormat="1" ht="15.75">
      <c r="A36" s="391"/>
      <c r="B36" s="611" t="s">
        <v>239</v>
      </c>
      <c r="C36" s="612"/>
      <c r="D36" s="612"/>
      <c r="E36" s="612"/>
      <c r="F36" s="612"/>
      <c r="G36" s="612"/>
      <c r="H36" s="612"/>
      <c r="I36" s="612"/>
      <c r="J36" s="612"/>
      <c r="K36" s="612"/>
      <c r="L36" s="612"/>
      <c r="M36" s="612"/>
      <c r="N36" s="612"/>
      <c r="O36" s="613"/>
      <c r="P36" s="401">
        <f>SUM(P37:P40)</f>
        <v>0</v>
      </c>
      <c r="Q36" s="346"/>
      <c r="R36" s="346"/>
      <c r="S36" s="346"/>
      <c r="T36" s="370"/>
      <c r="U36" s="371"/>
      <c r="V36" s="371"/>
      <c r="W36" s="371"/>
      <c r="X36" s="371"/>
      <c r="Y36" s="371"/>
      <c r="Z36" s="371"/>
      <c r="AA36" s="371"/>
      <c r="AB36" s="371"/>
      <c r="AC36" s="371"/>
      <c r="AD36" s="372"/>
      <c r="AE36" s="372"/>
      <c r="AF36" s="372"/>
      <c r="AG36" s="346"/>
      <c r="AH36" s="346"/>
      <c r="AI36" s="346"/>
      <c r="AJ36" s="370"/>
      <c r="AK36" s="371"/>
      <c r="AL36" s="371"/>
      <c r="AM36" s="371"/>
      <c r="AN36" s="371"/>
      <c r="AO36" s="371"/>
      <c r="AP36" s="371"/>
      <c r="AQ36" s="371"/>
      <c r="AR36" s="371"/>
      <c r="AS36" s="371"/>
      <c r="AT36" s="372"/>
      <c r="AU36" s="372"/>
      <c r="AV36" s="372"/>
      <c r="AW36" s="346"/>
      <c r="AX36" s="346"/>
      <c r="AY36" s="346"/>
      <c r="AZ36" s="370"/>
      <c r="BA36" s="371"/>
      <c r="BB36" s="371"/>
      <c r="BC36" s="371"/>
      <c r="BD36" s="371"/>
      <c r="BE36" s="371"/>
      <c r="BF36" s="371"/>
      <c r="BG36" s="371"/>
      <c r="BH36" s="371"/>
      <c r="BI36" s="371"/>
      <c r="BJ36" s="372"/>
      <c r="BK36" s="372"/>
      <c r="BL36" s="372"/>
      <c r="BM36" s="346"/>
      <c r="BN36" s="346"/>
      <c r="BO36" s="346"/>
      <c r="BP36" s="370"/>
      <c r="BQ36" s="371"/>
      <c r="BR36" s="371"/>
      <c r="BS36" s="371"/>
      <c r="BT36" s="371"/>
      <c r="BU36" s="371"/>
      <c r="BV36" s="371"/>
      <c r="BW36" s="371"/>
      <c r="BX36" s="371"/>
      <c r="BY36" s="371"/>
      <c r="BZ36" s="372"/>
      <c r="CA36" s="372"/>
      <c r="CB36" s="372"/>
      <c r="CC36" s="346"/>
      <c r="CD36" s="346"/>
      <c r="CE36" s="346"/>
      <c r="CF36" s="370"/>
      <c r="CG36" s="371"/>
      <c r="CH36" s="371"/>
      <c r="CI36" s="371"/>
      <c r="CJ36" s="371"/>
      <c r="CK36" s="371"/>
      <c r="CL36" s="371"/>
      <c r="CM36" s="371"/>
      <c r="CN36" s="371"/>
      <c r="CO36" s="371"/>
      <c r="CP36" s="372"/>
      <c r="CQ36" s="372"/>
      <c r="CR36" s="372"/>
      <c r="CS36" s="346"/>
      <c r="CT36" s="346"/>
      <c r="CU36" s="346"/>
      <c r="CV36" s="370"/>
      <c r="CW36" s="371"/>
      <c r="CX36" s="371"/>
      <c r="CY36" s="371"/>
      <c r="CZ36" s="371"/>
      <c r="DA36" s="371"/>
      <c r="DB36" s="371"/>
      <c r="DC36" s="371"/>
      <c r="DD36" s="371"/>
      <c r="DE36" s="371"/>
      <c r="DF36" s="372"/>
      <c r="DG36" s="372"/>
      <c r="DH36" s="372"/>
      <c r="DI36" s="346"/>
      <c r="DJ36" s="346"/>
      <c r="DK36" s="346"/>
      <c r="DL36" s="370"/>
      <c r="DM36" s="371"/>
      <c r="DN36" s="371"/>
      <c r="DO36" s="371"/>
      <c r="DP36" s="371"/>
      <c r="DQ36" s="371"/>
      <c r="DR36" s="371"/>
      <c r="DS36" s="371"/>
      <c r="DT36" s="371"/>
      <c r="DU36" s="371"/>
      <c r="DV36" s="372"/>
      <c r="DW36" s="372"/>
      <c r="DX36" s="372"/>
      <c r="DY36" s="346"/>
      <c r="DZ36" s="346"/>
      <c r="EA36" s="346"/>
      <c r="EB36" s="370"/>
      <c r="EC36" s="371"/>
      <c r="ED36" s="371"/>
      <c r="EE36" s="371"/>
      <c r="EF36" s="371"/>
      <c r="EG36" s="371"/>
      <c r="EH36" s="371"/>
      <c r="EI36" s="371"/>
      <c r="EJ36" s="371"/>
      <c r="EK36" s="371"/>
      <c r="EL36" s="372"/>
      <c r="EM36" s="372"/>
      <c r="EN36" s="372"/>
      <c r="EO36" s="346"/>
      <c r="EP36" s="346"/>
      <c r="EQ36" s="346"/>
      <c r="ER36" s="370"/>
      <c r="ES36" s="371"/>
      <c r="ET36" s="371"/>
      <c r="EU36" s="371"/>
      <c r="EV36" s="371"/>
      <c r="EW36" s="371"/>
      <c r="EX36" s="371"/>
      <c r="EY36" s="371"/>
      <c r="EZ36" s="371"/>
      <c r="FA36" s="371"/>
      <c r="FB36" s="372"/>
      <c r="FC36" s="372"/>
      <c r="FD36" s="372"/>
      <c r="FE36" s="346"/>
      <c r="FF36" s="346"/>
      <c r="FG36" s="346"/>
      <c r="FH36" s="370"/>
      <c r="FI36" s="371"/>
      <c r="FJ36" s="371"/>
      <c r="FK36" s="371"/>
      <c r="FL36" s="371"/>
      <c r="FM36" s="371"/>
      <c r="FN36" s="371"/>
      <c r="FO36" s="371"/>
      <c r="FP36" s="371"/>
      <c r="FQ36" s="371"/>
      <c r="FR36" s="372"/>
      <c r="FS36" s="372"/>
      <c r="FT36" s="372"/>
      <c r="FU36" s="346"/>
      <c r="FV36" s="346"/>
      <c r="FW36" s="346"/>
      <c r="FX36" s="370"/>
      <c r="FY36" s="371"/>
      <c r="FZ36" s="371"/>
      <c r="GA36" s="371"/>
      <c r="GB36" s="371"/>
      <c r="GC36" s="371"/>
      <c r="GD36" s="371"/>
      <c r="GE36" s="371"/>
      <c r="GF36" s="371"/>
      <c r="GG36" s="371"/>
      <c r="GH36" s="372"/>
      <c r="GI36" s="372"/>
      <c r="GJ36" s="372"/>
      <c r="GK36" s="346"/>
      <c r="GL36" s="346"/>
      <c r="GM36" s="346"/>
      <c r="GN36" s="370"/>
      <c r="GO36" s="371"/>
      <c r="GP36" s="371"/>
      <c r="GQ36" s="371"/>
      <c r="GR36" s="371"/>
      <c r="GS36" s="371"/>
      <c r="GT36" s="371"/>
      <c r="GU36" s="371"/>
      <c r="GV36" s="371"/>
      <c r="GW36" s="371"/>
      <c r="GX36" s="372"/>
      <c r="GY36" s="372"/>
      <c r="GZ36" s="372"/>
      <c r="HA36" s="346"/>
      <c r="HB36" s="346"/>
      <c r="HC36" s="346"/>
      <c r="HD36" s="370"/>
      <c r="HE36" s="371"/>
      <c r="HF36" s="371"/>
      <c r="HG36" s="371"/>
      <c r="HH36" s="371"/>
      <c r="HI36" s="371"/>
      <c r="HJ36" s="371"/>
      <c r="HK36" s="371"/>
      <c r="HL36" s="371"/>
      <c r="HM36" s="371"/>
      <c r="HN36" s="372"/>
      <c r="HO36" s="372"/>
      <c r="HP36" s="372"/>
      <c r="HQ36" s="346"/>
      <c r="HR36" s="346"/>
      <c r="HS36" s="346"/>
      <c r="HT36" s="370"/>
      <c r="HU36" s="371"/>
      <c r="HV36" s="371"/>
      <c r="HW36" s="371"/>
      <c r="HX36" s="371"/>
      <c r="HY36" s="371"/>
      <c r="HZ36" s="371"/>
      <c r="IA36" s="371"/>
      <c r="IB36" s="371"/>
      <c r="IC36" s="371"/>
      <c r="ID36" s="372"/>
      <c r="IE36" s="372"/>
      <c r="IF36" s="372"/>
      <c r="IG36" s="346"/>
      <c r="IH36" s="346"/>
      <c r="II36" s="346"/>
      <c r="IJ36" s="370"/>
      <c r="IK36" s="371"/>
      <c r="IL36" s="371"/>
      <c r="IM36" s="371"/>
      <c r="IN36" s="371"/>
      <c r="IO36" s="371"/>
      <c r="IP36" s="371"/>
      <c r="IQ36" s="371"/>
      <c r="IR36" s="371"/>
      <c r="IS36" s="371"/>
      <c r="IT36" s="372"/>
      <c r="IU36" s="372"/>
    </row>
    <row r="37" spans="1:21" ht="15.75">
      <c r="A37" s="387"/>
      <c r="B37" s="498" t="s">
        <v>240</v>
      </c>
      <c r="C37" s="507"/>
      <c r="D37" s="508"/>
      <c r="E37" s="509"/>
      <c r="F37" s="510"/>
      <c r="G37" s="509"/>
      <c r="H37" s="509"/>
      <c r="I37" s="509"/>
      <c r="J37" s="509"/>
      <c r="K37" s="509"/>
      <c r="L37" s="509"/>
      <c r="M37" s="509"/>
      <c r="N37" s="511"/>
      <c r="O37" s="511"/>
      <c r="P37" s="383">
        <f>E37+G37+I37+K37+M37+O37</f>
        <v>0</v>
      </c>
      <c r="U37" s="13"/>
    </row>
    <row r="38" spans="1:21" ht="15.75">
      <c r="A38" s="387"/>
      <c r="B38" s="377"/>
      <c r="C38" s="507"/>
      <c r="D38" s="508"/>
      <c r="E38" s="509"/>
      <c r="F38" s="510"/>
      <c r="G38" s="509"/>
      <c r="H38" s="509"/>
      <c r="I38" s="509"/>
      <c r="J38" s="509"/>
      <c r="K38" s="509"/>
      <c r="L38" s="509"/>
      <c r="M38" s="509"/>
      <c r="N38" s="511"/>
      <c r="O38" s="511"/>
      <c r="P38" s="383">
        <f aca="true" t="shared" si="3" ref="P38:P44">E38+G38+I38+K38+M38+O38</f>
        <v>0</v>
      </c>
      <c r="U38" s="13"/>
    </row>
    <row r="39" spans="1:21" ht="15.75">
      <c r="A39" s="387"/>
      <c r="B39" s="377"/>
      <c r="C39" s="507"/>
      <c r="D39" s="508"/>
      <c r="E39" s="509"/>
      <c r="F39" s="510"/>
      <c r="G39" s="509"/>
      <c r="H39" s="509"/>
      <c r="I39" s="509"/>
      <c r="J39" s="509"/>
      <c r="K39" s="509"/>
      <c r="L39" s="509"/>
      <c r="M39" s="509"/>
      <c r="N39" s="511"/>
      <c r="O39" s="511"/>
      <c r="P39" s="383">
        <f t="shared" si="3"/>
        <v>0</v>
      </c>
      <c r="U39" s="13"/>
    </row>
    <row r="40" spans="1:21" ht="15.75">
      <c r="A40" s="387"/>
      <c r="B40" s="377"/>
      <c r="C40" s="507"/>
      <c r="D40" s="508"/>
      <c r="E40" s="509"/>
      <c r="F40" s="510"/>
      <c r="G40" s="509"/>
      <c r="H40" s="509"/>
      <c r="I40" s="509"/>
      <c r="J40" s="509"/>
      <c r="K40" s="509"/>
      <c r="L40" s="509"/>
      <c r="M40" s="509"/>
      <c r="N40" s="511"/>
      <c r="O40" s="511"/>
      <c r="P40" s="383">
        <f t="shared" si="3"/>
        <v>0</v>
      </c>
      <c r="U40" s="13"/>
    </row>
    <row r="41" spans="1:21" ht="15.75">
      <c r="A41" s="387"/>
      <c r="B41" s="377"/>
      <c r="C41" s="507"/>
      <c r="D41" s="508"/>
      <c r="E41" s="509"/>
      <c r="F41" s="510"/>
      <c r="G41" s="509"/>
      <c r="H41" s="509"/>
      <c r="I41" s="509"/>
      <c r="J41" s="509"/>
      <c r="K41" s="509"/>
      <c r="L41" s="509"/>
      <c r="M41" s="509"/>
      <c r="N41" s="511"/>
      <c r="O41" s="511"/>
      <c r="P41" s="397">
        <f t="shared" si="3"/>
        <v>0</v>
      </c>
      <c r="U41" s="13"/>
    </row>
    <row r="42" spans="1:21" ht="15.75">
      <c r="A42" s="387"/>
      <c r="B42" s="377"/>
      <c r="C42" s="507"/>
      <c r="D42" s="508"/>
      <c r="E42" s="509"/>
      <c r="F42" s="510"/>
      <c r="G42" s="509"/>
      <c r="H42" s="509"/>
      <c r="I42" s="509"/>
      <c r="J42" s="509"/>
      <c r="K42" s="509"/>
      <c r="L42" s="509"/>
      <c r="M42" s="509"/>
      <c r="N42" s="511"/>
      <c r="O42" s="511"/>
      <c r="P42" s="397">
        <f t="shared" si="3"/>
        <v>0</v>
      </c>
      <c r="U42" s="13"/>
    </row>
    <row r="43" spans="1:21" ht="15.75">
      <c r="A43" s="387"/>
      <c r="B43" s="377"/>
      <c r="C43" s="507"/>
      <c r="D43" s="508"/>
      <c r="E43" s="509"/>
      <c r="F43" s="510"/>
      <c r="G43" s="509"/>
      <c r="H43" s="509"/>
      <c r="I43" s="509"/>
      <c r="J43" s="509"/>
      <c r="K43" s="509"/>
      <c r="L43" s="509"/>
      <c r="M43" s="509"/>
      <c r="N43" s="511"/>
      <c r="O43" s="511"/>
      <c r="P43" s="397">
        <f t="shared" si="3"/>
        <v>0</v>
      </c>
      <c r="U43" s="13"/>
    </row>
    <row r="44" spans="1:21" ht="15.75">
      <c r="A44" s="387"/>
      <c r="B44" s="377"/>
      <c r="C44" s="507"/>
      <c r="D44" s="508"/>
      <c r="E44" s="509"/>
      <c r="F44" s="510"/>
      <c r="G44" s="509"/>
      <c r="H44" s="509"/>
      <c r="I44" s="509"/>
      <c r="J44" s="509"/>
      <c r="K44" s="509"/>
      <c r="L44" s="509"/>
      <c r="M44" s="509"/>
      <c r="N44" s="511"/>
      <c r="O44" s="511"/>
      <c r="P44" s="397">
        <f t="shared" si="3"/>
        <v>0</v>
      </c>
      <c r="U44" s="13"/>
    </row>
    <row r="45" spans="1:255" ht="15.75">
      <c r="A45" s="346"/>
      <c r="C45" s="346"/>
      <c r="E45" s="348"/>
      <c r="G45" s="348"/>
      <c r="I45" s="348"/>
      <c r="K45" s="348"/>
      <c r="M45" s="348"/>
      <c r="N45" s="349"/>
      <c r="O45" s="349"/>
      <c r="P45" s="349"/>
      <c r="Q45" s="346"/>
      <c r="R45" s="170"/>
      <c r="S45" s="346"/>
      <c r="T45" s="347"/>
      <c r="U45" s="348"/>
      <c r="V45" s="348"/>
      <c r="W45" s="348"/>
      <c r="X45" s="348"/>
      <c r="Y45" s="348"/>
      <c r="Z45" s="348"/>
      <c r="AA45" s="348"/>
      <c r="AB45" s="348"/>
      <c r="AC45" s="348"/>
      <c r="AD45" s="349"/>
      <c r="AE45" s="349"/>
      <c r="AF45" s="349"/>
      <c r="AG45" s="346"/>
      <c r="AH45" s="170"/>
      <c r="AI45" s="346"/>
      <c r="AJ45" s="347"/>
      <c r="AK45" s="348"/>
      <c r="AL45" s="348"/>
      <c r="AM45" s="348"/>
      <c r="AN45" s="348"/>
      <c r="AO45" s="348"/>
      <c r="AP45" s="348"/>
      <c r="AQ45" s="348"/>
      <c r="AR45" s="348"/>
      <c r="AS45" s="348"/>
      <c r="AT45" s="349"/>
      <c r="AU45" s="349"/>
      <c r="AV45" s="349"/>
      <c r="AW45" s="346"/>
      <c r="AX45" s="170"/>
      <c r="AY45" s="346"/>
      <c r="AZ45" s="347"/>
      <c r="BA45" s="348"/>
      <c r="BB45" s="348"/>
      <c r="BC45" s="348"/>
      <c r="BD45" s="348"/>
      <c r="BE45" s="348"/>
      <c r="BF45" s="348"/>
      <c r="BG45" s="348"/>
      <c r="BH45" s="348"/>
      <c r="BI45" s="348"/>
      <c r="BJ45" s="349"/>
      <c r="BK45" s="349"/>
      <c r="BL45" s="349"/>
      <c r="BM45" s="346"/>
      <c r="BN45" s="170"/>
      <c r="BO45" s="346"/>
      <c r="BP45" s="347"/>
      <c r="BQ45" s="348"/>
      <c r="BR45" s="348"/>
      <c r="BS45" s="348"/>
      <c r="BT45" s="348"/>
      <c r="BU45" s="348"/>
      <c r="BV45" s="348"/>
      <c r="BW45" s="348"/>
      <c r="BX45" s="348"/>
      <c r="BY45" s="348"/>
      <c r="BZ45" s="349"/>
      <c r="CA45" s="349"/>
      <c r="CB45" s="349"/>
      <c r="CC45" s="346"/>
      <c r="CD45" s="170"/>
      <c r="CE45" s="346"/>
      <c r="CF45" s="347"/>
      <c r="CG45" s="348"/>
      <c r="CH45" s="348"/>
      <c r="CI45" s="348"/>
      <c r="CJ45" s="348"/>
      <c r="CK45" s="348"/>
      <c r="CL45" s="348"/>
      <c r="CM45" s="348"/>
      <c r="CN45" s="348"/>
      <c r="CO45" s="348"/>
      <c r="CP45" s="349"/>
      <c r="CQ45" s="349"/>
      <c r="CR45" s="349"/>
      <c r="CS45" s="346"/>
      <c r="CT45" s="170"/>
      <c r="CU45" s="346"/>
      <c r="CV45" s="347"/>
      <c r="CW45" s="348"/>
      <c r="CX45" s="348"/>
      <c r="CY45" s="348"/>
      <c r="CZ45" s="348"/>
      <c r="DA45" s="348"/>
      <c r="DB45" s="348"/>
      <c r="DC45" s="348"/>
      <c r="DD45" s="348"/>
      <c r="DE45" s="348"/>
      <c r="DF45" s="349"/>
      <c r="DG45" s="349"/>
      <c r="DH45" s="349"/>
      <c r="DI45" s="346"/>
      <c r="DJ45" s="170"/>
      <c r="DK45" s="346"/>
      <c r="DL45" s="347"/>
      <c r="DM45" s="348"/>
      <c r="DN45" s="348"/>
      <c r="DO45" s="348"/>
      <c r="DP45" s="348"/>
      <c r="DQ45" s="348"/>
      <c r="DR45" s="348"/>
      <c r="DS45" s="348"/>
      <c r="DT45" s="348"/>
      <c r="DU45" s="348"/>
      <c r="DV45" s="349"/>
      <c r="DW45" s="349"/>
      <c r="DX45" s="349"/>
      <c r="DY45" s="346"/>
      <c r="DZ45" s="170"/>
      <c r="EA45" s="346"/>
      <c r="EB45" s="347"/>
      <c r="EC45" s="348"/>
      <c r="ED45" s="348"/>
      <c r="EE45" s="348"/>
      <c r="EF45" s="348"/>
      <c r="EG45" s="348"/>
      <c r="EH45" s="348"/>
      <c r="EI45" s="348"/>
      <c r="EJ45" s="348"/>
      <c r="EK45" s="348"/>
      <c r="EL45" s="349"/>
      <c r="EM45" s="349"/>
      <c r="EN45" s="349"/>
      <c r="EO45" s="346"/>
      <c r="EP45" s="170"/>
      <c r="EQ45" s="346"/>
      <c r="ER45" s="347"/>
      <c r="ES45" s="348"/>
      <c r="ET45" s="348"/>
      <c r="EU45" s="348"/>
      <c r="EV45" s="348"/>
      <c r="EW45" s="348"/>
      <c r="EX45" s="348"/>
      <c r="EY45" s="348"/>
      <c r="EZ45" s="348"/>
      <c r="FA45" s="348"/>
      <c r="FB45" s="349"/>
      <c r="FC45" s="349"/>
      <c r="FD45" s="349"/>
      <c r="FE45" s="346"/>
      <c r="FF45" s="170"/>
      <c r="FG45" s="346"/>
      <c r="FH45" s="347"/>
      <c r="FI45" s="348"/>
      <c r="FJ45" s="348"/>
      <c r="FK45" s="348"/>
      <c r="FL45" s="348"/>
      <c r="FM45" s="348"/>
      <c r="FN45" s="348"/>
      <c r="FO45" s="348"/>
      <c r="FP45" s="348"/>
      <c r="FQ45" s="348"/>
      <c r="FR45" s="349"/>
      <c r="FS45" s="349"/>
      <c r="FT45" s="349"/>
      <c r="FU45" s="346"/>
      <c r="FV45" s="170"/>
      <c r="FW45" s="346"/>
      <c r="FX45" s="347"/>
      <c r="FY45" s="348"/>
      <c r="FZ45" s="348"/>
      <c r="GA45" s="348"/>
      <c r="GB45" s="348"/>
      <c r="GC45" s="348"/>
      <c r="GD45" s="348"/>
      <c r="GE45" s="348"/>
      <c r="GF45" s="348"/>
      <c r="GG45" s="348"/>
      <c r="GH45" s="349"/>
      <c r="GI45" s="349"/>
      <c r="GJ45" s="349"/>
      <c r="GK45" s="346"/>
      <c r="GL45" s="170"/>
      <c r="GM45" s="346"/>
      <c r="GN45" s="347"/>
      <c r="GO45" s="348"/>
      <c r="GP45" s="348"/>
      <c r="GQ45" s="348"/>
      <c r="GR45" s="348"/>
      <c r="GS45" s="348"/>
      <c r="GT45" s="348"/>
      <c r="GU45" s="348"/>
      <c r="GV45" s="348"/>
      <c r="GW45" s="348"/>
      <c r="GX45" s="349"/>
      <c r="GY45" s="349"/>
      <c r="GZ45" s="349"/>
      <c r="HA45" s="346"/>
      <c r="HB45" s="170"/>
      <c r="HC45" s="346"/>
      <c r="HD45" s="347"/>
      <c r="HE45" s="348"/>
      <c r="HF45" s="348"/>
      <c r="HG45" s="348"/>
      <c r="HH45" s="348"/>
      <c r="HI45" s="348"/>
      <c r="HJ45" s="348"/>
      <c r="HK45" s="348"/>
      <c r="HL45" s="348"/>
      <c r="HM45" s="348"/>
      <c r="HN45" s="349"/>
      <c r="HO45" s="349"/>
      <c r="HP45" s="349"/>
      <c r="HQ45" s="346"/>
      <c r="HR45" s="170"/>
      <c r="HS45" s="346"/>
      <c r="HT45" s="347"/>
      <c r="HU45" s="348"/>
      <c r="HV45" s="348"/>
      <c r="HW45" s="348"/>
      <c r="HX45" s="348"/>
      <c r="HY45" s="348"/>
      <c r="HZ45" s="348"/>
      <c r="IA45" s="348"/>
      <c r="IB45" s="348"/>
      <c r="IC45" s="348"/>
      <c r="ID45" s="349"/>
      <c r="IE45" s="349"/>
      <c r="IF45" s="349"/>
      <c r="IG45" s="346"/>
      <c r="IH45" s="170"/>
      <c r="II45" s="346"/>
      <c r="IJ45" s="347"/>
      <c r="IK45" s="348"/>
      <c r="IL45" s="348"/>
      <c r="IM45" s="348"/>
      <c r="IN45" s="348"/>
      <c r="IO45" s="348"/>
      <c r="IP45" s="348"/>
      <c r="IQ45" s="348"/>
      <c r="IR45" s="348"/>
      <c r="IS45" s="348"/>
      <c r="IT45" s="349"/>
      <c r="IU45" s="349"/>
    </row>
    <row r="46" spans="1:21" ht="15.75">
      <c r="A46" s="532" t="s">
        <v>263</v>
      </c>
      <c r="C46" s="353"/>
      <c r="E46" s="533"/>
      <c r="G46" s="12"/>
      <c r="I46" s="12"/>
      <c r="K46" s="12"/>
      <c r="M46" s="12"/>
      <c r="N46" s="349"/>
      <c r="O46" s="349"/>
      <c r="P46" s="349"/>
      <c r="U46" s="13"/>
    </row>
    <row r="47" spans="1:21" ht="15.75">
      <c r="A47" s="532" t="s">
        <v>264</v>
      </c>
      <c r="C47" s="353"/>
      <c r="E47" s="12"/>
      <c r="G47" s="12"/>
      <c r="I47" s="12"/>
      <c r="K47" s="12"/>
      <c r="M47" s="12"/>
      <c r="N47" s="349"/>
      <c r="O47" s="349"/>
      <c r="P47" s="349"/>
      <c r="U47" s="13"/>
    </row>
    <row r="48" spans="1:21" ht="15.75">
      <c r="A48" s="532" t="s">
        <v>265</v>
      </c>
      <c r="C48" s="353"/>
      <c r="E48" s="12"/>
      <c r="G48" s="12"/>
      <c r="I48" s="12"/>
      <c r="K48" s="12"/>
      <c r="M48" s="12"/>
      <c r="N48" s="349"/>
      <c r="O48" s="349"/>
      <c r="P48" s="349"/>
      <c r="U48" s="13"/>
    </row>
    <row r="49" spans="1:21" ht="15.75">
      <c r="A49" s="353"/>
      <c r="C49" s="353"/>
      <c r="E49" s="12"/>
      <c r="G49" s="12"/>
      <c r="I49" s="12"/>
      <c r="K49" s="12"/>
      <c r="M49" s="12"/>
      <c r="N49" s="349"/>
      <c r="O49" s="349"/>
      <c r="P49" s="349"/>
      <c r="U49" s="13"/>
    </row>
    <row r="50" spans="1:21" ht="15.75">
      <c r="A50" s="353"/>
      <c r="C50" s="353"/>
      <c r="E50" s="12"/>
      <c r="G50" s="12"/>
      <c r="I50" s="12"/>
      <c r="K50" s="12"/>
      <c r="M50" s="12"/>
      <c r="N50" s="349"/>
      <c r="O50" s="349"/>
      <c r="P50" s="349"/>
      <c r="U50" s="13"/>
    </row>
    <row r="51" spans="1:255" ht="15.75">
      <c r="A51" s="346"/>
      <c r="C51" s="346"/>
      <c r="E51" s="348"/>
      <c r="G51" s="348"/>
      <c r="I51" s="348"/>
      <c r="K51" s="348"/>
      <c r="M51" s="348"/>
      <c r="N51" s="349"/>
      <c r="O51" s="349"/>
      <c r="P51" s="349"/>
      <c r="Q51" s="346"/>
      <c r="R51" s="170"/>
      <c r="S51" s="346"/>
      <c r="T51" s="347"/>
      <c r="U51" s="348"/>
      <c r="V51" s="348"/>
      <c r="W51" s="348"/>
      <c r="X51" s="348"/>
      <c r="Y51" s="348"/>
      <c r="Z51" s="348"/>
      <c r="AA51" s="348"/>
      <c r="AB51" s="348"/>
      <c r="AC51" s="348"/>
      <c r="AD51" s="349"/>
      <c r="AE51" s="349"/>
      <c r="AF51" s="349"/>
      <c r="AG51" s="346"/>
      <c r="AH51" s="170"/>
      <c r="AI51" s="346"/>
      <c r="AJ51" s="347"/>
      <c r="AK51" s="348"/>
      <c r="AL51" s="348"/>
      <c r="AM51" s="348"/>
      <c r="AN51" s="348"/>
      <c r="AO51" s="348"/>
      <c r="AP51" s="348"/>
      <c r="AQ51" s="348"/>
      <c r="AR51" s="348"/>
      <c r="AS51" s="348"/>
      <c r="AT51" s="349"/>
      <c r="AU51" s="349"/>
      <c r="AV51" s="349"/>
      <c r="AW51" s="346"/>
      <c r="AX51" s="170"/>
      <c r="AY51" s="346"/>
      <c r="AZ51" s="347"/>
      <c r="BA51" s="348"/>
      <c r="BB51" s="348"/>
      <c r="BC51" s="348"/>
      <c r="BD51" s="348"/>
      <c r="BE51" s="348"/>
      <c r="BF51" s="348"/>
      <c r="BG51" s="348"/>
      <c r="BH51" s="348"/>
      <c r="BI51" s="348"/>
      <c r="BJ51" s="349"/>
      <c r="BK51" s="349"/>
      <c r="BL51" s="349"/>
      <c r="BM51" s="346"/>
      <c r="BN51" s="170"/>
      <c r="BO51" s="346"/>
      <c r="BP51" s="347"/>
      <c r="BQ51" s="348"/>
      <c r="BR51" s="348"/>
      <c r="BS51" s="348"/>
      <c r="BT51" s="348"/>
      <c r="BU51" s="348"/>
      <c r="BV51" s="348"/>
      <c r="BW51" s="348"/>
      <c r="BX51" s="348"/>
      <c r="BY51" s="348"/>
      <c r="BZ51" s="349"/>
      <c r="CA51" s="349"/>
      <c r="CB51" s="349"/>
      <c r="CC51" s="346"/>
      <c r="CD51" s="170"/>
      <c r="CE51" s="346"/>
      <c r="CF51" s="347"/>
      <c r="CG51" s="348"/>
      <c r="CH51" s="348"/>
      <c r="CI51" s="348"/>
      <c r="CJ51" s="348"/>
      <c r="CK51" s="348"/>
      <c r="CL51" s="348"/>
      <c r="CM51" s="348"/>
      <c r="CN51" s="348"/>
      <c r="CO51" s="348"/>
      <c r="CP51" s="349"/>
      <c r="CQ51" s="349"/>
      <c r="CR51" s="349"/>
      <c r="CS51" s="346"/>
      <c r="CT51" s="170"/>
      <c r="CU51" s="346"/>
      <c r="CV51" s="347"/>
      <c r="CW51" s="348"/>
      <c r="CX51" s="348"/>
      <c r="CY51" s="348"/>
      <c r="CZ51" s="348"/>
      <c r="DA51" s="348"/>
      <c r="DB51" s="348"/>
      <c r="DC51" s="348"/>
      <c r="DD51" s="348"/>
      <c r="DE51" s="348"/>
      <c r="DF51" s="349"/>
      <c r="DG51" s="349"/>
      <c r="DH51" s="349"/>
      <c r="DI51" s="346"/>
      <c r="DJ51" s="170"/>
      <c r="DK51" s="346"/>
      <c r="DL51" s="347"/>
      <c r="DM51" s="348"/>
      <c r="DN51" s="348"/>
      <c r="DO51" s="348"/>
      <c r="DP51" s="348"/>
      <c r="DQ51" s="348"/>
      <c r="DR51" s="348"/>
      <c r="DS51" s="348"/>
      <c r="DT51" s="348"/>
      <c r="DU51" s="348"/>
      <c r="DV51" s="349"/>
      <c r="DW51" s="349"/>
      <c r="DX51" s="349"/>
      <c r="DY51" s="346"/>
      <c r="DZ51" s="170"/>
      <c r="EA51" s="346"/>
      <c r="EB51" s="347"/>
      <c r="EC51" s="348"/>
      <c r="ED51" s="348"/>
      <c r="EE51" s="348"/>
      <c r="EF51" s="348"/>
      <c r="EG51" s="348"/>
      <c r="EH51" s="348"/>
      <c r="EI51" s="348"/>
      <c r="EJ51" s="348"/>
      <c r="EK51" s="348"/>
      <c r="EL51" s="349"/>
      <c r="EM51" s="349"/>
      <c r="EN51" s="349"/>
      <c r="EO51" s="346"/>
      <c r="EP51" s="170"/>
      <c r="EQ51" s="346"/>
      <c r="ER51" s="347"/>
      <c r="ES51" s="348"/>
      <c r="ET51" s="348"/>
      <c r="EU51" s="348"/>
      <c r="EV51" s="348"/>
      <c r="EW51" s="348"/>
      <c r="EX51" s="348"/>
      <c r="EY51" s="348"/>
      <c r="EZ51" s="348"/>
      <c r="FA51" s="348"/>
      <c r="FB51" s="349"/>
      <c r="FC51" s="349"/>
      <c r="FD51" s="349"/>
      <c r="FE51" s="346"/>
      <c r="FF51" s="170"/>
      <c r="FG51" s="346"/>
      <c r="FH51" s="347"/>
      <c r="FI51" s="348"/>
      <c r="FJ51" s="348"/>
      <c r="FK51" s="348"/>
      <c r="FL51" s="348"/>
      <c r="FM51" s="348"/>
      <c r="FN51" s="348"/>
      <c r="FO51" s="348"/>
      <c r="FP51" s="348"/>
      <c r="FQ51" s="348"/>
      <c r="FR51" s="349"/>
      <c r="FS51" s="349"/>
      <c r="FT51" s="349"/>
      <c r="FU51" s="346"/>
      <c r="FV51" s="170"/>
      <c r="FW51" s="346"/>
      <c r="FX51" s="347"/>
      <c r="FY51" s="348"/>
      <c r="FZ51" s="348"/>
      <c r="GA51" s="348"/>
      <c r="GB51" s="348"/>
      <c r="GC51" s="348"/>
      <c r="GD51" s="348"/>
      <c r="GE51" s="348"/>
      <c r="GF51" s="348"/>
      <c r="GG51" s="348"/>
      <c r="GH51" s="349"/>
      <c r="GI51" s="349"/>
      <c r="GJ51" s="349"/>
      <c r="GK51" s="346"/>
      <c r="GL51" s="170"/>
      <c r="GM51" s="346"/>
      <c r="GN51" s="347"/>
      <c r="GO51" s="348"/>
      <c r="GP51" s="348"/>
      <c r="GQ51" s="348"/>
      <c r="GR51" s="348"/>
      <c r="GS51" s="348"/>
      <c r="GT51" s="348"/>
      <c r="GU51" s="348"/>
      <c r="GV51" s="348"/>
      <c r="GW51" s="348"/>
      <c r="GX51" s="349"/>
      <c r="GY51" s="349"/>
      <c r="GZ51" s="349"/>
      <c r="HA51" s="346"/>
      <c r="HB51" s="170"/>
      <c r="HC51" s="346"/>
      <c r="HD51" s="347"/>
      <c r="HE51" s="348"/>
      <c r="HF51" s="348"/>
      <c r="HG51" s="348"/>
      <c r="HH51" s="348"/>
      <c r="HI51" s="348"/>
      <c r="HJ51" s="348"/>
      <c r="HK51" s="348"/>
      <c r="HL51" s="348"/>
      <c r="HM51" s="348"/>
      <c r="HN51" s="349"/>
      <c r="HO51" s="349"/>
      <c r="HP51" s="349"/>
      <c r="HQ51" s="346"/>
      <c r="HR51" s="170"/>
      <c r="HS51" s="346"/>
      <c r="HT51" s="347"/>
      <c r="HU51" s="348"/>
      <c r="HV51" s="348"/>
      <c r="HW51" s="348"/>
      <c r="HX51" s="348"/>
      <c r="HY51" s="348"/>
      <c r="HZ51" s="348"/>
      <c r="IA51" s="348"/>
      <c r="IB51" s="348"/>
      <c r="IC51" s="348"/>
      <c r="ID51" s="349"/>
      <c r="IE51" s="349"/>
      <c r="IF51" s="349"/>
      <c r="IG51" s="346"/>
      <c r="IH51" s="170"/>
      <c r="II51" s="346"/>
      <c r="IJ51" s="347"/>
      <c r="IK51" s="348"/>
      <c r="IL51" s="348"/>
      <c r="IM51" s="348"/>
      <c r="IN51" s="348"/>
      <c r="IO51" s="348"/>
      <c r="IP51" s="348"/>
      <c r="IQ51" s="348"/>
      <c r="IR51" s="348"/>
      <c r="IS51" s="348"/>
      <c r="IT51" s="349"/>
      <c r="IU51" s="349"/>
    </row>
    <row r="52" spans="1:21" ht="15.75">
      <c r="A52" s="353"/>
      <c r="C52" s="353"/>
      <c r="E52" s="12"/>
      <c r="G52" s="12"/>
      <c r="I52" s="12"/>
      <c r="K52" s="12"/>
      <c r="M52" s="12"/>
      <c r="N52" s="349"/>
      <c r="O52" s="349"/>
      <c r="P52" s="349"/>
      <c r="U52" s="13"/>
    </row>
    <row r="53" spans="1:21" ht="15.75">
      <c r="A53" s="353"/>
      <c r="C53" s="353"/>
      <c r="E53" s="12"/>
      <c r="G53" s="12"/>
      <c r="I53" s="12"/>
      <c r="K53" s="12"/>
      <c r="M53" s="12"/>
      <c r="N53" s="349"/>
      <c r="O53" s="349"/>
      <c r="P53" s="349"/>
      <c r="U53" s="13"/>
    </row>
    <row r="54" spans="1:21" ht="15.75">
      <c r="A54" s="353"/>
      <c r="C54" s="353"/>
      <c r="E54" s="12"/>
      <c r="G54" s="12"/>
      <c r="I54" s="12"/>
      <c r="K54" s="12"/>
      <c r="M54" s="12"/>
      <c r="N54" s="349"/>
      <c r="O54" s="349"/>
      <c r="P54" s="349"/>
      <c r="U54" s="13"/>
    </row>
    <row r="55" spans="1:21" ht="15.75">
      <c r="A55" s="353"/>
      <c r="C55" s="353"/>
      <c r="E55" s="12"/>
      <c r="G55" s="12"/>
      <c r="I55" s="12"/>
      <c r="K55" s="12"/>
      <c r="M55" s="12"/>
      <c r="N55" s="349"/>
      <c r="O55" s="349"/>
      <c r="P55" s="349"/>
      <c r="U55" s="13"/>
    </row>
    <row r="56" spans="1:21" ht="15.75">
      <c r="A56" s="353"/>
      <c r="C56" s="353"/>
      <c r="E56" s="12"/>
      <c r="G56" s="12"/>
      <c r="I56" s="12"/>
      <c r="K56" s="12"/>
      <c r="M56" s="12"/>
      <c r="N56" s="349"/>
      <c r="O56" s="349"/>
      <c r="P56" s="349"/>
      <c r="U56" s="13"/>
    </row>
    <row r="57" spans="1:255" ht="15.75">
      <c r="A57" s="346"/>
      <c r="C57" s="346"/>
      <c r="E57" s="348"/>
      <c r="G57" s="348"/>
      <c r="I57" s="348"/>
      <c r="K57" s="348"/>
      <c r="M57" s="348"/>
      <c r="N57" s="349"/>
      <c r="O57" s="349"/>
      <c r="P57" s="349"/>
      <c r="Q57" s="346"/>
      <c r="R57" s="170"/>
      <c r="S57" s="346"/>
      <c r="T57" s="347"/>
      <c r="U57" s="348"/>
      <c r="V57" s="348"/>
      <c r="W57" s="348"/>
      <c r="X57" s="348"/>
      <c r="Y57" s="348"/>
      <c r="Z57" s="348"/>
      <c r="AA57" s="348"/>
      <c r="AB57" s="348"/>
      <c r="AC57" s="348"/>
      <c r="AD57" s="349"/>
      <c r="AE57" s="349"/>
      <c r="AF57" s="349"/>
      <c r="AG57" s="346"/>
      <c r="AH57" s="170"/>
      <c r="AI57" s="346"/>
      <c r="AJ57" s="347"/>
      <c r="AK57" s="348"/>
      <c r="AL57" s="348"/>
      <c r="AM57" s="348"/>
      <c r="AN57" s="348"/>
      <c r="AO57" s="348"/>
      <c r="AP57" s="348"/>
      <c r="AQ57" s="348"/>
      <c r="AR57" s="348"/>
      <c r="AS57" s="348"/>
      <c r="AT57" s="349"/>
      <c r="AU57" s="349"/>
      <c r="AV57" s="349"/>
      <c r="AW57" s="346"/>
      <c r="AX57" s="170"/>
      <c r="AY57" s="346"/>
      <c r="AZ57" s="347"/>
      <c r="BA57" s="348"/>
      <c r="BB57" s="348"/>
      <c r="BC57" s="348"/>
      <c r="BD57" s="348"/>
      <c r="BE57" s="348"/>
      <c r="BF57" s="348"/>
      <c r="BG57" s="348"/>
      <c r="BH57" s="348"/>
      <c r="BI57" s="348"/>
      <c r="BJ57" s="349"/>
      <c r="BK57" s="349"/>
      <c r="BL57" s="349"/>
      <c r="BM57" s="346"/>
      <c r="BN57" s="170"/>
      <c r="BO57" s="346"/>
      <c r="BP57" s="347"/>
      <c r="BQ57" s="348"/>
      <c r="BR57" s="348"/>
      <c r="BS57" s="348"/>
      <c r="BT57" s="348"/>
      <c r="BU57" s="348"/>
      <c r="BV57" s="348"/>
      <c r="BW57" s="348"/>
      <c r="BX57" s="348"/>
      <c r="BY57" s="348"/>
      <c r="BZ57" s="349"/>
      <c r="CA57" s="349"/>
      <c r="CB57" s="349"/>
      <c r="CC57" s="346"/>
      <c r="CD57" s="170"/>
      <c r="CE57" s="346"/>
      <c r="CF57" s="347"/>
      <c r="CG57" s="348"/>
      <c r="CH57" s="348"/>
      <c r="CI57" s="348"/>
      <c r="CJ57" s="348"/>
      <c r="CK57" s="348"/>
      <c r="CL57" s="348"/>
      <c r="CM57" s="348"/>
      <c r="CN57" s="348"/>
      <c r="CO57" s="348"/>
      <c r="CP57" s="349"/>
      <c r="CQ57" s="349"/>
      <c r="CR57" s="349"/>
      <c r="CS57" s="346"/>
      <c r="CT57" s="170"/>
      <c r="CU57" s="346"/>
      <c r="CV57" s="347"/>
      <c r="CW57" s="348"/>
      <c r="CX57" s="348"/>
      <c r="CY57" s="348"/>
      <c r="CZ57" s="348"/>
      <c r="DA57" s="348"/>
      <c r="DB57" s="348"/>
      <c r="DC57" s="348"/>
      <c r="DD57" s="348"/>
      <c r="DE57" s="348"/>
      <c r="DF57" s="349"/>
      <c r="DG57" s="349"/>
      <c r="DH57" s="349"/>
      <c r="DI57" s="346"/>
      <c r="DJ57" s="170"/>
      <c r="DK57" s="346"/>
      <c r="DL57" s="347"/>
      <c r="DM57" s="348"/>
      <c r="DN57" s="348"/>
      <c r="DO57" s="348"/>
      <c r="DP57" s="348"/>
      <c r="DQ57" s="348"/>
      <c r="DR57" s="348"/>
      <c r="DS57" s="348"/>
      <c r="DT57" s="348"/>
      <c r="DU57" s="348"/>
      <c r="DV57" s="349"/>
      <c r="DW57" s="349"/>
      <c r="DX57" s="349"/>
      <c r="DY57" s="346"/>
      <c r="DZ57" s="170"/>
      <c r="EA57" s="346"/>
      <c r="EB57" s="347"/>
      <c r="EC57" s="348"/>
      <c r="ED57" s="348"/>
      <c r="EE57" s="348"/>
      <c r="EF57" s="348"/>
      <c r="EG57" s="348"/>
      <c r="EH57" s="348"/>
      <c r="EI57" s="348"/>
      <c r="EJ57" s="348"/>
      <c r="EK57" s="348"/>
      <c r="EL57" s="349"/>
      <c r="EM57" s="349"/>
      <c r="EN57" s="349"/>
      <c r="EO57" s="346"/>
      <c r="EP57" s="170"/>
      <c r="EQ57" s="346"/>
      <c r="ER57" s="347"/>
      <c r="ES57" s="348"/>
      <c r="ET57" s="348"/>
      <c r="EU57" s="348"/>
      <c r="EV57" s="348"/>
      <c r="EW57" s="348"/>
      <c r="EX57" s="348"/>
      <c r="EY57" s="348"/>
      <c r="EZ57" s="348"/>
      <c r="FA57" s="348"/>
      <c r="FB57" s="349"/>
      <c r="FC57" s="349"/>
      <c r="FD57" s="349"/>
      <c r="FE57" s="346"/>
      <c r="FF57" s="170"/>
      <c r="FG57" s="346"/>
      <c r="FH57" s="347"/>
      <c r="FI57" s="348"/>
      <c r="FJ57" s="348"/>
      <c r="FK57" s="348"/>
      <c r="FL57" s="348"/>
      <c r="FM57" s="348"/>
      <c r="FN57" s="348"/>
      <c r="FO57" s="348"/>
      <c r="FP57" s="348"/>
      <c r="FQ57" s="348"/>
      <c r="FR57" s="349"/>
      <c r="FS57" s="349"/>
      <c r="FT57" s="349"/>
      <c r="FU57" s="346"/>
      <c r="FV57" s="170"/>
      <c r="FW57" s="346"/>
      <c r="FX57" s="347"/>
      <c r="FY57" s="348"/>
      <c r="FZ57" s="348"/>
      <c r="GA57" s="348"/>
      <c r="GB57" s="348"/>
      <c r="GC57" s="348"/>
      <c r="GD57" s="348"/>
      <c r="GE57" s="348"/>
      <c r="GF57" s="348"/>
      <c r="GG57" s="348"/>
      <c r="GH57" s="349"/>
      <c r="GI57" s="349"/>
      <c r="GJ57" s="349"/>
      <c r="GK57" s="346"/>
      <c r="GL57" s="170"/>
      <c r="GM57" s="346"/>
      <c r="GN57" s="347"/>
      <c r="GO57" s="348"/>
      <c r="GP57" s="348"/>
      <c r="GQ57" s="348"/>
      <c r="GR57" s="348"/>
      <c r="GS57" s="348"/>
      <c r="GT57" s="348"/>
      <c r="GU57" s="348"/>
      <c r="GV57" s="348"/>
      <c r="GW57" s="348"/>
      <c r="GX57" s="349"/>
      <c r="GY57" s="349"/>
      <c r="GZ57" s="349"/>
      <c r="HA57" s="346"/>
      <c r="HB57" s="170"/>
      <c r="HC57" s="346"/>
      <c r="HD57" s="347"/>
      <c r="HE57" s="348"/>
      <c r="HF57" s="348"/>
      <c r="HG57" s="348"/>
      <c r="HH57" s="348"/>
      <c r="HI57" s="348"/>
      <c r="HJ57" s="348"/>
      <c r="HK57" s="348"/>
      <c r="HL57" s="348"/>
      <c r="HM57" s="348"/>
      <c r="HN57" s="349"/>
      <c r="HO57" s="349"/>
      <c r="HP57" s="349"/>
      <c r="HQ57" s="346"/>
      <c r="HR57" s="170"/>
      <c r="HS57" s="346"/>
      <c r="HT57" s="347"/>
      <c r="HU57" s="348"/>
      <c r="HV57" s="348"/>
      <c r="HW57" s="348"/>
      <c r="HX57" s="348"/>
      <c r="HY57" s="348"/>
      <c r="HZ57" s="348"/>
      <c r="IA57" s="348"/>
      <c r="IB57" s="348"/>
      <c r="IC57" s="348"/>
      <c r="ID57" s="349"/>
      <c r="IE57" s="349"/>
      <c r="IF57" s="349"/>
      <c r="IG57" s="346"/>
      <c r="IH57" s="170"/>
      <c r="II57" s="346"/>
      <c r="IJ57" s="347"/>
      <c r="IK57" s="348"/>
      <c r="IL57" s="348"/>
      <c r="IM57" s="348"/>
      <c r="IN57" s="348"/>
      <c r="IO57" s="348"/>
      <c r="IP57" s="348"/>
      <c r="IQ57" s="348"/>
      <c r="IR57" s="348"/>
      <c r="IS57" s="348"/>
      <c r="IT57" s="349"/>
      <c r="IU57" s="349"/>
    </row>
    <row r="58" spans="1:21" ht="15.75">
      <c r="A58" s="353"/>
      <c r="C58" s="353"/>
      <c r="E58" s="12"/>
      <c r="G58" s="12"/>
      <c r="I58" s="12"/>
      <c r="K58" s="12"/>
      <c r="M58" s="12"/>
      <c r="N58" s="349"/>
      <c r="O58" s="349"/>
      <c r="P58" s="349"/>
      <c r="U58" s="13"/>
    </row>
    <row r="59" spans="1:21" ht="15.75">
      <c r="A59" s="353"/>
      <c r="C59" s="353"/>
      <c r="E59" s="12"/>
      <c r="G59" s="12"/>
      <c r="I59" s="12"/>
      <c r="K59" s="12"/>
      <c r="M59" s="12"/>
      <c r="N59" s="349"/>
      <c r="O59" s="349"/>
      <c r="P59" s="349"/>
      <c r="U59" s="13"/>
    </row>
    <row r="60" spans="1:21" ht="15.75">
      <c r="A60" s="353"/>
      <c r="C60" s="353"/>
      <c r="E60" s="12"/>
      <c r="G60" s="12"/>
      <c r="I60" s="12"/>
      <c r="K60" s="12"/>
      <c r="M60" s="12"/>
      <c r="N60" s="349"/>
      <c r="O60" s="349"/>
      <c r="P60" s="349"/>
      <c r="U60" s="13"/>
    </row>
    <row r="61" spans="1:21" ht="15.75">
      <c r="A61" s="353"/>
      <c r="C61" s="353"/>
      <c r="E61" s="12"/>
      <c r="G61" s="12"/>
      <c r="I61" s="12"/>
      <c r="K61" s="12"/>
      <c r="M61" s="12"/>
      <c r="N61" s="349"/>
      <c r="O61" s="349"/>
      <c r="P61" s="349"/>
      <c r="U61" s="13"/>
    </row>
    <row r="62" spans="1:21" ht="15.75">
      <c r="A62" s="353"/>
      <c r="C62" s="353"/>
      <c r="E62" s="12"/>
      <c r="G62" s="12"/>
      <c r="I62" s="12"/>
      <c r="K62" s="12"/>
      <c r="M62" s="12"/>
      <c r="N62" s="349"/>
      <c r="O62" s="349"/>
      <c r="P62" s="349"/>
      <c r="U62" s="13"/>
    </row>
    <row r="63" spans="1:255" ht="15.75">
      <c r="A63" s="346"/>
      <c r="C63" s="346"/>
      <c r="E63" s="348"/>
      <c r="G63" s="348"/>
      <c r="I63" s="348"/>
      <c r="K63" s="348"/>
      <c r="M63" s="348"/>
      <c r="N63" s="349"/>
      <c r="O63" s="349"/>
      <c r="P63" s="349"/>
      <c r="Q63" s="346"/>
      <c r="R63" s="170"/>
      <c r="S63" s="346"/>
      <c r="T63" s="347"/>
      <c r="U63" s="348"/>
      <c r="V63" s="348"/>
      <c r="W63" s="348"/>
      <c r="X63" s="348"/>
      <c r="Y63" s="348"/>
      <c r="Z63" s="348"/>
      <c r="AA63" s="348"/>
      <c r="AB63" s="348"/>
      <c r="AC63" s="348"/>
      <c r="AD63" s="349"/>
      <c r="AE63" s="349"/>
      <c r="AF63" s="349"/>
      <c r="AG63" s="346"/>
      <c r="AH63" s="170"/>
      <c r="AI63" s="346"/>
      <c r="AJ63" s="347"/>
      <c r="AK63" s="348"/>
      <c r="AL63" s="348"/>
      <c r="AM63" s="348"/>
      <c r="AN63" s="348"/>
      <c r="AO63" s="348"/>
      <c r="AP63" s="348"/>
      <c r="AQ63" s="348"/>
      <c r="AR63" s="348"/>
      <c r="AS63" s="348"/>
      <c r="AT63" s="349"/>
      <c r="AU63" s="349"/>
      <c r="AV63" s="349"/>
      <c r="AW63" s="346"/>
      <c r="AX63" s="170"/>
      <c r="AY63" s="346"/>
      <c r="AZ63" s="347"/>
      <c r="BA63" s="348"/>
      <c r="BB63" s="348"/>
      <c r="BC63" s="348"/>
      <c r="BD63" s="348"/>
      <c r="BE63" s="348"/>
      <c r="BF63" s="348"/>
      <c r="BG63" s="348"/>
      <c r="BH63" s="348"/>
      <c r="BI63" s="348"/>
      <c r="BJ63" s="349"/>
      <c r="BK63" s="349"/>
      <c r="BL63" s="349"/>
      <c r="BM63" s="346"/>
      <c r="BN63" s="170"/>
      <c r="BO63" s="346"/>
      <c r="BP63" s="347"/>
      <c r="BQ63" s="348"/>
      <c r="BR63" s="348"/>
      <c r="BS63" s="348"/>
      <c r="BT63" s="348"/>
      <c r="BU63" s="348"/>
      <c r="BV63" s="348"/>
      <c r="BW63" s="348"/>
      <c r="BX63" s="348"/>
      <c r="BY63" s="348"/>
      <c r="BZ63" s="349"/>
      <c r="CA63" s="349"/>
      <c r="CB63" s="349"/>
      <c r="CC63" s="346"/>
      <c r="CD63" s="170"/>
      <c r="CE63" s="346"/>
      <c r="CF63" s="347"/>
      <c r="CG63" s="348"/>
      <c r="CH63" s="348"/>
      <c r="CI63" s="348"/>
      <c r="CJ63" s="348"/>
      <c r="CK63" s="348"/>
      <c r="CL63" s="348"/>
      <c r="CM63" s="348"/>
      <c r="CN63" s="348"/>
      <c r="CO63" s="348"/>
      <c r="CP63" s="349"/>
      <c r="CQ63" s="349"/>
      <c r="CR63" s="349"/>
      <c r="CS63" s="346"/>
      <c r="CT63" s="170"/>
      <c r="CU63" s="346"/>
      <c r="CV63" s="347"/>
      <c r="CW63" s="348"/>
      <c r="CX63" s="348"/>
      <c r="CY63" s="348"/>
      <c r="CZ63" s="348"/>
      <c r="DA63" s="348"/>
      <c r="DB63" s="348"/>
      <c r="DC63" s="348"/>
      <c r="DD63" s="348"/>
      <c r="DE63" s="348"/>
      <c r="DF63" s="349"/>
      <c r="DG63" s="349"/>
      <c r="DH63" s="349"/>
      <c r="DI63" s="346"/>
      <c r="DJ63" s="170"/>
      <c r="DK63" s="346"/>
      <c r="DL63" s="347"/>
      <c r="DM63" s="348"/>
      <c r="DN63" s="348"/>
      <c r="DO63" s="348"/>
      <c r="DP63" s="348"/>
      <c r="DQ63" s="348"/>
      <c r="DR63" s="348"/>
      <c r="DS63" s="348"/>
      <c r="DT63" s="348"/>
      <c r="DU63" s="348"/>
      <c r="DV63" s="349"/>
      <c r="DW63" s="349"/>
      <c r="DX63" s="349"/>
      <c r="DY63" s="346"/>
      <c r="DZ63" s="170"/>
      <c r="EA63" s="346"/>
      <c r="EB63" s="347"/>
      <c r="EC63" s="348"/>
      <c r="ED63" s="348"/>
      <c r="EE63" s="348"/>
      <c r="EF63" s="348"/>
      <c r="EG63" s="348"/>
      <c r="EH63" s="348"/>
      <c r="EI63" s="348"/>
      <c r="EJ63" s="348"/>
      <c r="EK63" s="348"/>
      <c r="EL63" s="349"/>
      <c r="EM63" s="349"/>
      <c r="EN63" s="349"/>
      <c r="EO63" s="346"/>
      <c r="EP63" s="170"/>
      <c r="EQ63" s="346"/>
      <c r="ER63" s="347"/>
      <c r="ES63" s="348"/>
      <c r="ET63" s="348"/>
      <c r="EU63" s="348"/>
      <c r="EV63" s="348"/>
      <c r="EW63" s="348"/>
      <c r="EX63" s="348"/>
      <c r="EY63" s="348"/>
      <c r="EZ63" s="348"/>
      <c r="FA63" s="348"/>
      <c r="FB63" s="349"/>
      <c r="FC63" s="349"/>
      <c r="FD63" s="349"/>
      <c r="FE63" s="346"/>
      <c r="FF63" s="170"/>
      <c r="FG63" s="346"/>
      <c r="FH63" s="347"/>
      <c r="FI63" s="348"/>
      <c r="FJ63" s="348"/>
      <c r="FK63" s="348"/>
      <c r="FL63" s="348"/>
      <c r="FM63" s="348"/>
      <c r="FN63" s="348"/>
      <c r="FO63" s="348"/>
      <c r="FP63" s="348"/>
      <c r="FQ63" s="348"/>
      <c r="FR63" s="349"/>
      <c r="FS63" s="349"/>
      <c r="FT63" s="349"/>
      <c r="FU63" s="346"/>
      <c r="FV63" s="170"/>
      <c r="FW63" s="346"/>
      <c r="FX63" s="347"/>
      <c r="FY63" s="348"/>
      <c r="FZ63" s="348"/>
      <c r="GA63" s="348"/>
      <c r="GB63" s="348"/>
      <c r="GC63" s="348"/>
      <c r="GD63" s="348"/>
      <c r="GE63" s="348"/>
      <c r="GF63" s="348"/>
      <c r="GG63" s="348"/>
      <c r="GH63" s="349"/>
      <c r="GI63" s="349"/>
      <c r="GJ63" s="349"/>
      <c r="GK63" s="346"/>
      <c r="GL63" s="170"/>
      <c r="GM63" s="346"/>
      <c r="GN63" s="347"/>
      <c r="GO63" s="348"/>
      <c r="GP63" s="348"/>
      <c r="GQ63" s="348"/>
      <c r="GR63" s="348"/>
      <c r="GS63" s="348"/>
      <c r="GT63" s="348"/>
      <c r="GU63" s="348"/>
      <c r="GV63" s="348"/>
      <c r="GW63" s="348"/>
      <c r="GX63" s="349"/>
      <c r="GY63" s="349"/>
      <c r="GZ63" s="349"/>
      <c r="HA63" s="346"/>
      <c r="HB63" s="170"/>
      <c r="HC63" s="346"/>
      <c r="HD63" s="347"/>
      <c r="HE63" s="348"/>
      <c r="HF63" s="348"/>
      <c r="HG63" s="348"/>
      <c r="HH63" s="348"/>
      <c r="HI63" s="348"/>
      <c r="HJ63" s="348"/>
      <c r="HK63" s="348"/>
      <c r="HL63" s="348"/>
      <c r="HM63" s="348"/>
      <c r="HN63" s="349"/>
      <c r="HO63" s="349"/>
      <c r="HP63" s="349"/>
      <c r="HQ63" s="346"/>
      <c r="HR63" s="170"/>
      <c r="HS63" s="346"/>
      <c r="HT63" s="347"/>
      <c r="HU63" s="348"/>
      <c r="HV63" s="348"/>
      <c r="HW63" s="348"/>
      <c r="HX63" s="348"/>
      <c r="HY63" s="348"/>
      <c r="HZ63" s="348"/>
      <c r="IA63" s="348"/>
      <c r="IB63" s="348"/>
      <c r="IC63" s="348"/>
      <c r="ID63" s="349"/>
      <c r="IE63" s="349"/>
      <c r="IF63" s="349"/>
      <c r="IG63" s="346"/>
      <c r="IH63" s="170"/>
      <c r="II63" s="346"/>
      <c r="IJ63" s="347"/>
      <c r="IK63" s="348"/>
      <c r="IL63" s="348"/>
      <c r="IM63" s="348"/>
      <c r="IN63" s="348"/>
      <c r="IO63" s="348"/>
      <c r="IP63" s="348"/>
      <c r="IQ63" s="348"/>
      <c r="IR63" s="348"/>
      <c r="IS63" s="348"/>
      <c r="IT63" s="349"/>
      <c r="IU63" s="349"/>
    </row>
    <row r="64" spans="1:21" ht="15.75">
      <c r="A64" s="353"/>
      <c r="C64" s="353"/>
      <c r="E64" s="12"/>
      <c r="G64" s="12"/>
      <c r="I64" s="12"/>
      <c r="K64" s="12"/>
      <c r="M64" s="12"/>
      <c r="N64" s="349"/>
      <c r="O64" s="349"/>
      <c r="P64" s="349"/>
      <c r="U64" s="13"/>
    </row>
    <row r="65" spans="1:21" ht="15.75">
      <c r="A65" s="353"/>
      <c r="C65" s="353"/>
      <c r="E65" s="12"/>
      <c r="G65" s="12"/>
      <c r="I65" s="12"/>
      <c r="K65" s="12"/>
      <c r="M65" s="12"/>
      <c r="N65" s="349"/>
      <c r="O65" s="349"/>
      <c r="P65" s="349"/>
      <c r="U65" s="13"/>
    </row>
    <row r="66" spans="1:21" ht="15.75">
      <c r="A66" s="353"/>
      <c r="C66" s="353"/>
      <c r="E66" s="12"/>
      <c r="G66" s="12"/>
      <c r="I66" s="12"/>
      <c r="K66" s="12"/>
      <c r="M66" s="12"/>
      <c r="N66" s="349"/>
      <c r="O66" s="349"/>
      <c r="P66" s="349"/>
      <c r="U66" s="13"/>
    </row>
    <row r="67" spans="1:21" ht="15.75">
      <c r="A67" s="353"/>
      <c r="C67" s="353"/>
      <c r="E67" s="12"/>
      <c r="G67" s="12"/>
      <c r="I67" s="12"/>
      <c r="K67" s="12"/>
      <c r="M67" s="12"/>
      <c r="N67" s="349"/>
      <c r="O67" s="349"/>
      <c r="P67" s="349"/>
      <c r="U67" s="13"/>
    </row>
    <row r="68" spans="1:21" ht="15.75">
      <c r="A68" s="353"/>
      <c r="C68" s="353"/>
      <c r="E68" s="12"/>
      <c r="G68" s="12"/>
      <c r="I68" s="12"/>
      <c r="K68" s="12"/>
      <c r="M68" s="12"/>
      <c r="N68" s="349"/>
      <c r="O68" s="349"/>
      <c r="P68" s="349"/>
      <c r="U68" s="13"/>
    </row>
    <row r="69" spans="1:255" ht="15.75">
      <c r="A69" s="346"/>
      <c r="C69" s="346"/>
      <c r="E69" s="348"/>
      <c r="G69" s="348"/>
      <c r="I69" s="348"/>
      <c r="K69" s="348"/>
      <c r="M69" s="348"/>
      <c r="N69" s="349"/>
      <c r="O69" s="349"/>
      <c r="P69" s="349"/>
      <c r="Q69" s="346"/>
      <c r="R69" s="170"/>
      <c r="S69" s="346"/>
      <c r="T69" s="347"/>
      <c r="U69" s="348"/>
      <c r="V69" s="348"/>
      <c r="W69" s="348"/>
      <c r="X69" s="348"/>
      <c r="Y69" s="348"/>
      <c r="Z69" s="348"/>
      <c r="AA69" s="348"/>
      <c r="AB69" s="348"/>
      <c r="AC69" s="348"/>
      <c r="AD69" s="349"/>
      <c r="AE69" s="349"/>
      <c r="AF69" s="349"/>
      <c r="AG69" s="346"/>
      <c r="AH69" s="170"/>
      <c r="AI69" s="346"/>
      <c r="AJ69" s="347"/>
      <c r="AK69" s="348"/>
      <c r="AL69" s="348"/>
      <c r="AM69" s="348"/>
      <c r="AN69" s="348"/>
      <c r="AO69" s="348"/>
      <c r="AP69" s="348"/>
      <c r="AQ69" s="348"/>
      <c r="AR69" s="348"/>
      <c r="AS69" s="348"/>
      <c r="AT69" s="349"/>
      <c r="AU69" s="349"/>
      <c r="AV69" s="349"/>
      <c r="AW69" s="346"/>
      <c r="AX69" s="170"/>
      <c r="AY69" s="346"/>
      <c r="AZ69" s="347"/>
      <c r="BA69" s="348"/>
      <c r="BB69" s="348"/>
      <c r="BC69" s="348"/>
      <c r="BD69" s="348"/>
      <c r="BE69" s="348"/>
      <c r="BF69" s="348"/>
      <c r="BG69" s="348"/>
      <c r="BH69" s="348"/>
      <c r="BI69" s="348"/>
      <c r="BJ69" s="349"/>
      <c r="BK69" s="349"/>
      <c r="BL69" s="349"/>
      <c r="BM69" s="346"/>
      <c r="BN69" s="170"/>
      <c r="BO69" s="346"/>
      <c r="BP69" s="347"/>
      <c r="BQ69" s="348"/>
      <c r="BR69" s="348"/>
      <c r="BS69" s="348"/>
      <c r="BT69" s="348"/>
      <c r="BU69" s="348"/>
      <c r="BV69" s="348"/>
      <c r="BW69" s="348"/>
      <c r="BX69" s="348"/>
      <c r="BY69" s="348"/>
      <c r="BZ69" s="349"/>
      <c r="CA69" s="349"/>
      <c r="CB69" s="349"/>
      <c r="CC69" s="346"/>
      <c r="CD69" s="170"/>
      <c r="CE69" s="346"/>
      <c r="CF69" s="347"/>
      <c r="CG69" s="348"/>
      <c r="CH69" s="348"/>
      <c r="CI69" s="348"/>
      <c r="CJ69" s="348"/>
      <c r="CK69" s="348"/>
      <c r="CL69" s="348"/>
      <c r="CM69" s="348"/>
      <c r="CN69" s="348"/>
      <c r="CO69" s="348"/>
      <c r="CP69" s="349"/>
      <c r="CQ69" s="349"/>
      <c r="CR69" s="349"/>
      <c r="CS69" s="346"/>
      <c r="CT69" s="170"/>
      <c r="CU69" s="346"/>
      <c r="CV69" s="347"/>
      <c r="CW69" s="348"/>
      <c r="CX69" s="348"/>
      <c r="CY69" s="348"/>
      <c r="CZ69" s="348"/>
      <c r="DA69" s="348"/>
      <c r="DB69" s="348"/>
      <c r="DC69" s="348"/>
      <c r="DD69" s="348"/>
      <c r="DE69" s="348"/>
      <c r="DF69" s="349"/>
      <c r="DG69" s="349"/>
      <c r="DH69" s="349"/>
      <c r="DI69" s="346"/>
      <c r="DJ69" s="170"/>
      <c r="DK69" s="346"/>
      <c r="DL69" s="347"/>
      <c r="DM69" s="348"/>
      <c r="DN69" s="348"/>
      <c r="DO69" s="348"/>
      <c r="DP69" s="348"/>
      <c r="DQ69" s="348"/>
      <c r="DR69" s="348"/>
      <c r="DS69" s="348"/>
      <c r="DT69" s="348"/>
      <c r="DU69" s="348"/>
      <c r="DV69" s="349"/>
      <c r="DW69" s="349"/>
      <c r="DX69" s="349"/>
      <c r="DY69" s="346"/>
      <c r="DZ69" s="170"/>
      <c r="EA69" s="346"/>
      <c r="EB69" s="347"/>
      <c r="EC69" s="348"/>
      <c r="ED69" s="348"/>
      <c r="EE69" s="348"/>
      <c r="EF69" s="348"/>
      <c r="EG69" s="348"/>
      <c r="EH69" s="348"/>
      <c r="EI69" s="348"/>
      <c r="EJ69" s="348"/>
      <c r="EK69" s="348"/>
      <c r="EL69" s="349"/>
      <c r="EM69" s="349"/>
      <c r="EN69" s="349"/>
      <c r="EO69" s="346"/>
      <c r="EP69" s="170"/>
      <c r="EQ69" s="346"/>
      <c r="ER69" s="347"/>
      <c r="ES69" s="348"/>
      <c r="ET69" s="348"/>
      <c r="EU69" s="348"/>
      <c r="EV69" s="348"/>
      <c r="EW69" s="348"/>
      <c r="EX69" s="348"/>
      <c r="EY69" s="348"/>
      <c r="EZ69" s="348"/>
      <c r="FA69" s="348"/>
      <c r="FB69" s="349"/>
      <c r="FC69" s="349"/>
      <c r="FD69" s="349"/>
      <c r="FE69" s="346"/>
      <c r="FF69" s="170"/>
      <c r="FG69" s="346"/>
      <c r="FH69" s="347"/>
      <c r="FI69" s="348"/>
      <c r="FJ69" s="348"/>
      <c r="FK69" s="348"/>
      <c r="FL69" s="348"/>
      <c r="FM69" s="348"/>
      <c r="FN69" s="348"/>
      <c r="FO69" s="348"/>
      <c r="FP69" s="348"/>
      <c r="FQ69" s="348"/>
      <c r="FR69" s="349"/>
      <c r="FS69" s="349"/>
      <c r="FT69" s="349"/>
      <c r="FU69" s="346"/>
      <c r="FV69" s="170"/>
      <c r="FW69" s="346"/>
      <c r="FX69" s="347"/>
      <c r="FY69" s="348"/>
      <c r="FZ69" s="348"/>
      <c r="GA69" s="348"/>
      <c r="GB69" s="348"/>
      <c r="GC69" s="348"/>
      <c r="GD69" s="348"/>
      <c r="GE69" s="348"/>
      <c r="GF69" s="348"/>
      <c r="GG69" s="348"/>
      <c r="GH69" s="349"/>
      <c r="GI69" s="349"/>
      <c r="GJ69" s="349"/>
      <c r="GK69" s="346"/>
      <c r="GL69" s="170"/>
      <c r="GM69" s="346"/>
      <c r="GN69" s="347"/>
      <c r="GO69" s="348"/>
      <c r="GP69" s="348"/>
      <c r="GQ69" s="348"/>
      <c r="GR69" s="348"/>
      <c r="GS69" s="348"/>
      <c r="GT69" s="348"/>
      <c r="GU69" s="348"/>
      <c r="GV69" s="348"/>
      <c r="GW69" s="348"/>
      <c r="GX69" s="349"/>
      <c r="GY69" s="349"/>
      <c r="GZ69" s="349"/>
      <c r="HA69" s="346"/>
      <c r="HB69" s="170"/>
      <c r="HC69" s="346"/>
      <c r="HD69" s="347"/>
      <c r="HE69" s="348"/>
      <c r="HF69" s="348"/>
      <c r="HG69" s="348"/>
      <c r="HH69" s="348"/>
      <c r="HI69" s="348"/>
      <c r="HJ69" s="348"/>
      <c r="HK69" s="348"/>
      <c r="HL69" s="348"/>
      <c r="HM69" s="348"/>
      <c r="HN69" s="349"/>
      <c r="HO69" s="349"/>
      <c r="HP69" s="349"/>
      <c r="HQ69" s="346"/>
      <c r="HR69" s="170"/>
      <c r="HS69" s="346"/>
      <c r="HT69" s="347"/>
      <c r="HU69" s="348"/>
      <c r="HV69" s="348"/>
      <c r="HW69" s="348"/>
      <c r="HX69" s="348"/>
      <c r="HY69" s="348"/>
      <c r="HZ69" s="348"/>
      <c r="IA69" s="348"/>
      <c r="IB69" s="348"/>
      <c r="IC69" s="348"/>
      <c r="ID69" s="349"/>
      <c r="IE69" s="349"/>
      <c r="IF69" s="349"/>
      <c r="IG69" s="346"/>
      <c r="IH69" s="170"/>
      <c r="II69" s="346"/>
      <c r="IJ69" s="347"/>
      <c r="IK69" s="348"/>
      <c r="IL69" s="348"/>
      <c r="IM69" s="348"/>
      <c r="IN69" s="348"/>
      <c r="IO69" s="348"/>
      <c r="IP69" s="348"/>
      <c r="IQ69" s="348"/>
      <c r="IR69" s="348"/>
      <c r="IS69" s="348"/>
      <c r="IT69" s="349"/>
      <c r="IU69" s="349"/>
    </row>
    <row r="70" spans="1:20" s="170" customFormat="1" ht="15.75">
      <c r="A70" s="353"/>
      <c r="C70" s="353"/>
      <c r="D70" s="347"/>
      <c r="E70" s="12"/>
      <c r="F70" s="348"/>
      <c r="G70" s="12"/>
      <c r="H70" s="348"/>
      <c r="I70" s="12"/>
      <c r="J70" s="348"/>
      <c r="K70" s="12"/>
      <c r="L70" s="348"/>
      <c r="M70" s="12"/>
      <c r="N70" s="349"/>
      <c r="O70" s="349"/>
      <c r="P70" s="349"/>
      <c r="Q70" s="348"/>
      <c r="R70" s="348"/>
      <c r="S70" s="348"/>
      <c r="T70" s="348"/>
    </row>
    <row r="71" spans="1:21" ht="15.75">
      <c r="A71" s="353"/>
      <c r="C71" s="353"/>
      <c r="E71" s="12"/>
      <c r="G71" s="12"/>
      <c r="I71" s="12"/>
      <c r="K71" s="12"/>
      <c r="M71" s="12"/>
      <c r="N71" s="349"/>
      <c r="O71" s="349"/>
      <c r="P71" s="349"/>
      <c r="U71" s="13"/>
    </row>
    <row r="72" spans="1:21" ht="15.75">
      <c r="A72" s="353"/>
      <c r="C72" s="353"/>
      <c r="E72" s="12"/>
      <c r="G72" s="12"/>
      <c r="I72" s="12"/>
      <c r="K72" s="12"/>
      <c r="M72" s="12"/>
      <c r="N72" s="349"/>
      <c r="O72" s="349"/>
      <c r="P72" s="349"/>
      <c r="U72" s="13"/>
    </row>
    <row r="73" spans="1:21" ht="15.75">
      <c r="A73" s="353"/>
      <c r="C73" s="353"/>
      <c r="E73" s="12"/>
      <c r="G73" s="12"/>
      <c r="I73" s="12"/>
      <c r="K73" s="12"/>
      <c r="M73" s="12"/>
      <c r="N73" s="349"/>
      <c r="O73" s="349"/>
      <c r="P73" s="349"/>
      <c r="U73" s="13"/>
    </row>
    <row r="74" spans="1:21" ht="15.75">
      <c r="A74" s="353"/>
      <c r="C74" s="353"/>
      <c r="E74" s="12"/>
      <c r="G74" s="12"/>
      <c r="I74" s="12"/>
      <c r="K74" s="12"/>
      <c r="M74" s="12"/>
      <c r="N74" s="349"/>
      <c r="O74" s="349"/>
      <c r="P74" s="349"/>
      <c r="U74" s="13"/>
    </row>
    <row r="75" spans="1:255" ht="15.75">
      <c r="A75" s="346"/>
      <c r="C75" s="346"/>
      <c r="E75" s="348"/>
      <c r="G75" s="348"/>
      <c r="I75" s="348"/>
      <c r="K75" s="348"/>
      <c r="M75" s="348"/>
      <c r="N75" s="349"/>
      <c r="O75" s="349"/>
      <c r="P75" s="349"/>
      <c r="Q75" s="346"/>
      <c r="R75" s="170"/>
      <c r="S75" s="346"/>
      <c r="T75" s="347"/>
      <c r="U75" s="348"/>
      <c r="V75" s="348"/>
      <c r="W75" s="348"/>
      <c r="X75" s="348"/>
      <c r="Y75" s="348"/>
      <c r="Z75" s="348"/>
      <c r="AA75" s="348"/>
      <c r="AB75" s="348"/>
      <c r="AC75" s="348"/>
      <c r="AD75" s="349"/>
      <c r="AE75" s="349"/>
      <c r="AF75" s="349"/>
      <c r="AG75" s="346"/>
      <c r="AH75" s="170"/>
      <c r="AI75" s="346"/>
      <c r="AJ75" s="347"/>
      <c r="AK75" s="348"/>
      <c r="AL75" s="348"/>
      <c r="AM75" s="348"/>
      <c r="AN75" s="348"/>
      <c r="AO75" s="348"/>
      <c r="AP75" s="348"/>
      <c r="AQ75" s="348"/>
      <c r="AR75" s="348"/>
      <c r="AS75" s="348"/>
      <c r="AT75" s="349"/>
      <c r="AU75" s="349"/>
      <c r="AV75" s="349"/>
      <c r="AW75" s="346"/>
      <c r="AX75" s="170"/>
      <c r="AY75" s="346"/>
      <c r="AZ75" s="347"/>
      <c r="BA75" s="348"/>
      <c r="BB75" s="348"/>
      <c r="BC75" s="348"/>
      <c r="BD75" s="348"/>
      <c r="BE75" s="348"/>
      <c r="BF75" s="348"/>
      <c r="BG75" s="348"/>
      <c r="BH75" s="348"/>
      <c r="BI75" s="348"/>
      <c r="BJ75" s="349"/>
      <c r="BK75" s="349"/>
      <c r="BL75" s="349"/>
      <c r="BM75" s="346"/>
      <c r="BN75" s="170"/>
      <c r="BO75" s="346"/>
      <c r="BP75" s="347"/>
      <c r="BQ75" s="348"/>
      <c r="BR75" s="348"/>
      <c r="BS75" s="348"/>
      <c r="BT75" s="348"/>
      <c r="BU75" s="348"/>
      <c r="BV75" s="348"/>
      <c r="BW75" s="348"/>
      <c r="BX75" s="348"/>
      <c r="BY75" s="348"/>
      <c r="BZ75" s="349"/>
      <c r="CA75" s="349"/>
      <c r="CB75" s="349"/>
      <c r="CC75" s="346"/>
      <c r="CD75" s="170"/>
      <c r="CE75" s="346"/>
      <c r="CF75" s="347"/>
      <c r="CG75" s="348"/>
      <c r="CH75" s="348"/>
      <c r="CI75" s="348"/>
      <c r="CJ75" s="348"/>
      <c r="CK75" s="348"/>
      <c r="CL75" s="348"/>
      <c r="CM75" s="348"/>
      <c r="CN75" s="348"/>
      <c r="CO75" s="348"/>
      <c r="CP75" s="349"/>
      <c r="CQ75" s="349"/>
      <c r="CR75" s="349"/>
      <c r="CS75" s="346"/>
      <c r="CT75" s="170"/>
      <c r="CU75" s="346"/>
      <c r="CV75" s="347"/>
      <c r="CW75" s="348"/>
      <c r="CX75" s="348"/>
      <c r="CY75" s="348"/>
      <c r="CZ75" s="348"/>
      <c r="DA75" s="348"/>
      <c r="DB75" s="348"/>
      <c r="DC75" s="348"/>
      <c r="DD75" s="348"/>
      <c r="DE75" s="348"/>
      <c r="DF75" s="349"/>
      <c r="DG75" s="349"/>
      <c r="DH75" s="349"/>
      <c r="DI75" s="346"/>
      <c r="DJ75" s="170"/>
      <c r="DK75" s="346"/>
      <c r="DL75" s="347"/>
      <c r="DM75" s="348"/>
      <c r="DN75" s="348"/>
      <c r="DO75" s="348"/>
      <c r="DP75" s="348"/>
      <c r="DQ75" s="348"/>
      <c r="DR75" s="348"/>
      <c r="DS75" s="348"/>
      <c r="DT75" s="348"/>
      <c r="DU75" s="348"/>
      <c r="DV75" s="349"/>
      <c r="DW75" s="349"/>
      <c r="DX75" s="349"/>
      <c r="DY75" s="346"/>
      <c r="DZ75" s="170"/>
      <c r="EA75" s="346"/>
      <c r="EB75" s="347"/>
      <c r="EC75" s="348"/>
      <c r="ED75" s="348"/>
      <c r="EE75" s="348"/>
      <c r="EF75" s="348"/>
      <c r="EG75" s="348"/>
      <c r="EH75" s="348"/>
      <c r="EI75" s="348"/>
      <c r="EJ75" s="348"/>
      <c r="EK75" s="348"/>
      <c r="EL75" s="349"/>
      <c r="EM75" s="349"/>
      <c r="EN75" s="349"/>
      <c r="EO75" s="346"/>
      <c r="EP75" s="170"/>
      <c r="EQ75" s="346"/>
      <c r="ER75" s="347"/>
      <c r="ES75" s="348"/>
      <c r="ET75" s="348"/>
      <c r="EU75" s="348"/>
      <c r="EV75" s="348"/>
      <c r="EW75" s="348"/>
      <c r="EX75" s="348"/>
      <c r="EY75" s="348"/>
      <c r="EZ75" s="348"/>
      <c r="FA75" s="348"/>
      <c r="FB75" s="349"/>
      <c r="FC75" s="349"/>
      <c r="FD75" s="349"/>
      <c r="FE75" s="346"/>
      <c r="FF75" s="170"/>
      <c r="FG75" s="346"/>
      <c r="FH75" s="347"/>
      <c r="FI75" s="348"/>
      <c r="FJ75" s="348"/>
      <c r="FK75" s="348"/>
      <c r="FL75" s="348"/>
      <c r="FM75" s="348"/>
      <c r="FN75" s="348"/>
      <c r="FO75" s="348"/>
      <c r="FP75" s="348"/>
      <c r="FQ75" s="348"/>
      <c r="FR75" s="349"/>
      <c r="FS75" s="349"/>
      <c r="FT75" s="349"/>
      <c r="FU75" s="346"/>
      <c r="FV75" s="170"/>
      <c r="FW75" s="346"/>
      <c r="FX75" s="347"/>
      <c r="FY75" s="348"/>
      <c r="FZ75" s="348"/>
      <c r="GA75" s="348"/>
      <c r="GB75" s="348"/>
      <c r="GC75" s="348"/>
      <c r="GD75" s="348"/>
      <c r="GE75" s="348"/>
      <c r="GF75" s="348"/>
      <c r="GG75" s="348"/>
      <c r="GH75" s="349"/>
      <c r="GI75" s="349"/>
      <c r="GJ75" s="349"/>
      <c r="GK75" s="346"/>
      <c r="GL75" s="170"/>
      <c r="GM75" s="346"/>
      <c r="GN75" s="347"/>
      <c r="GO75" s="348"/>
      <c r="GP75" s="348"/>
      <c r="GQ75" s="348"/>
      <c r="GR75" s="348"/>
      <c r="GS75" s="348"/>
      <c r="GT75" s="348"/>
      <c r="GU75" s="348"/>
      <c r="GV75" s="348"/>
      <c r="GW75" s="348"/>
      <c r="GX75" s="349"/>
      <c r="GY75" s="349"/>
      <c r="GZ75" s="349"/>
      <c r="HA75" s="346"/>
      <c r="HB75" s="170"/>
      <c r="HC75" s="346"/>
      <c r="HD75" s="347"/>
      <c r="HE75" s="348"/>
      <c r="HF75" s="348"/>
      <c r="HG75" s="348"/>
      <c r="HH75" s="348"/>
      <c r="HI75" s="348"/>
      <c r="HJ75" s="348"/>
      <c r="HK75" s="348"/>
      <c r="HL75" s="348"/>
      <c r="HM75" s="348"/>
      <c r="HN75" s="349"/>
      <c r="HO75" s="349"/>
      <c r="HP75" s="349"/>
      <c r="HQ75" s="346"/>
      <c r="HR75" s="170"/>
      <c r="HS75" s="346"/>
      <c r="HT75" s="347"/>
      <c r="HU75" s="348"/>
      <c r="HV75" s="348"/>
      <c r="HW75" s="348"/>
      <c r="HX75" s="348"/>
      <c r="HY75" s="348"/>
      <c r="HZ75" s="348"/>
      <c r="IA75" s="348"/>
      <c r="IB75" s="348"/>
      <c r="IC75" s="348"/>
      <c r="ID75" s="349"/>
      <c r="IE75" s="349"/>
      <c r="IF75" s="349"/>
      <c r="IG75" s="346"/>
      <c r="IH75" s="170"/>
      <c r="II75" s="346"/>
      <c r="IJ75" s="347"/>
      <c r="IK75" s="348"/>
      <c r="IL75" s="348"/>
      <c r="IM75" s="348"/>
      <c r="IN75" s="348"/>
      <c r="IO75" s="348"/>
      <c r="IP75" s="348"/>
      <c r="IQ75" s="348"/>
      <c r="IR75" s="348"/>
      <c r="IS75" s="348"/>
      <c r="IT75" s="349"/>
      <c r="IU75" s="349"/>
    </row>
    <row r="76" spans="1:34" s="170" customFormat="1" ht="15.75">
      <c r="A76" s="353"/>
      <c r="C76" s="353"/>
      <c r="D76" s="347"/>
      <c r="E76" s="12"/>
      <c r="F76" s="348"/>
      <c r="G76" s="12"/>
      <c r="H76" s="348"/>
      <c r="I76" s="12"/>
      <c r="J76" s="348"/>
      <c r="K76" s="12"/>
      <c r="L76" s="348"/>
      <c r="M76" s="12"/>
      <c r="N76" s="349"/>
      <c r="O76" s="349"/>
      <c r="P76" s="349"/>
      <c r="Q76" s="348"/>
      <c r="R76" s="348"/>
      <c r="S76" s="346"/>
      <c r="U76" s="346"/>
      <c r="V76" s="347"/>
      <c r="W76" s="348"/>
      <c r="X76" s="348"/>
      <c r="Y76" s="348"/>
      <c r="Z76" s="348"/>
      <c r="AA76" s="348"/>
      <c r="AB76" s="348"/>
      <c r="AC76" s="348"/>
      <c r="AD76" s="348"/>
      <c r="AE76" s="348"/>
      <c r="AF76" s="349"/>
      <c r="AG76" s="349"/>
      <c r="AH76" s="349"/>
    </row>
    <row r="77" spans="1:21" ht="15.75">
      <c r="A77" s="353"/>
      <c r="C77" s="353"/>
      <c r="E77" s="12"/>
      <c r="G77" s="12"/>
      <c r="I77" s="12"/>
      <c r="K77" s="12"/>
      <c r="M77" s="12"/>
      <c r="N77" s="349"/>
      <c r="O77" s="349"/>
      <c r="P77" s="349"/>
      <c r="U77" s="13"/>
    </row>
    <row r="78" spans="1:21" ht="15.75">
      <c r="A78" s="353"/>
      <c r="C78" s="353"/>
      <c r="E78" s="12"/>
      <c r="G78" s="12"/>
      <c r="I78" s="12"/>
      <c r="K78" s="12"/>
      <c r="M78" s="12"/>
      <c r="N78" s="349"/>
      <c r="O78" s="349"/>
      <c r="P78" s="349"/>
      <c r="U78" s="13"/>
    </row>
    <row r="79" spans="1:21" ht="15.75">
      <c r="A79" s="353"/>
      <c r="C79" s="353"/>
      <c r="E79" s="12"/>
      <c r="G79" s="12"/>
      <c r="I79" s="12"/>
      <c r="K79" s="12"/>
      <c r="M79" s="12"/>
      <c r="N79" s="349"/>
      <c r="O79" s="349"/>
      <c r="P79" s="349"/>
      <c r="U79" s="13"/>
    </row>
    <row r="80" spans="1:21" ht="15.75">
      <c r="A80" s="353"/>
      <c r="C80" s="353"/>
      <c r="E80" s="12"/>
      <c r="G80" s="12"/>
      <c r="I80" s="12"/>
      <c r="K80" s="12"/>
      <c r="M80" s="12"/>
      <c r="N80" s="349"/>
      <c r="O80" s="349"/>
      <c r="P80" s="349"/>
      <c r="U80" s="13"/>
    </row>
    <row r="81" spans="1:21" ht="15.75">
      <c r="A81" s="346"/>
      <c r="C81" s="346"/>
      <c r="E81" s="348"/>
      <c r="G81" s="348"/>
      <c r="I81" s="348"/>
      <c r="K81" s="348"/>
      <c r="M81" s="348"/>
      <c r="N81" s="349"/>
      <c r="O81" s="349"/>
      <c r="P81" s="349"/>
      <c r="U81" s="13"/>
    </row>
    <row r="82" spans="1:20" s="170" customFormat="1" ht="15.75">
      <c r="A82" s="353"/>
      <c r="C82" s="353"/>
      <c r="D82" s="347"/>
      <c r="E82" s="12"/>
      <c r="F82" s="348"/>
      <c r="G82" s="12"/>
      <c r="H82" s="348"/>
      <c r="I82" s="12"/>
      <c r="J82" s="348"/>
      <c r="K82" s="12"/>
      <c r="L82" s="348"/>
      <c r="M82" s="12"/>
      <c r="N82" s="349"/>
      <c r="O82" s="349"/>
      <c r="P82" s="349"/>
      <c r="Q82" s="348"/>
      <c r="R82" s="348"/>
      <c r="S82" s="348"/>
      <c r="T82" s="348"/>
    </row>
    <row r="83" spans="1:21" ht="15.75">
      <c r="A83" s="353"/>
      <c r="C83" s="353"/>
      <c r="E83" s="12"/>
      <c r="G83" s="12"/>
      <c r="I83" s="12"/>
      <c r="K83" s="12"/>
      <c r="M83" s="12"/>
      <c r="N83" s="349"/>
      <c r="O83" s="349"/>
      <c r="P83" s="349"/>
      <c r="U83" s="13"/>
    </row>
    <row r="84" spans="1:21" ht="15.75">
      <c r="A84" s="353"/>
      <c r="C84" s="353"/>
      <c r="E84" s="12"/>
      <c r="G84" s="12"/>
      <c r="I84" s="12"/>
      <c r="K84" s="12"/>
      <c r="M84" s="12"/>
      <c r="N84" s="349"/>
      <c r="O84" s="349"/>
      <c r="P84" s="349"/>
      <c r="U84" s="13"/>
    </row>
    <row r="85" spans="1:21" ht="15.75">
      <c r="A85" s="353"/>
      <c r="C85" s="353"/>
      <c r="E85" s="12"/>
      <c r="G85" s="12"/>
      <c r="I85" s="12"/>
      <c r="K85" s="12"/>
      <c r="M85" s="12"/>
      <c r="N85" s="349"/>
      <c r="O85" s="349"/>
      <c r="P85" s="349"/>
      <c r="U85" s="13"/>
    </row>
    <row r="86" spans="1:21" ht="15.75">
      <c r="A86" s="353"/>
      <c r="C86" s="353"/>
      <c r="E86" s="12"/>
      <c r="G86" s="12"/>
      <c r="I86" s="12"/>
      <c r="K86" s="12"/>
      <c r="M86" s="12"/>
      <c r="N86" s="349"/>
      <c r="O86" s="349"/>
      <c r="P86" s="349"/>
      <c r="U86" s="13"/>
    </row>
    <row r="87" spans="1:21" ht="15.75">
      <c r="A87" s="346"/>
      <c r="C87" s="346"/>
      <c r="E87" s="348"/>
      <c r="G87" s="348"/>
      <c r="I87" s="348"/>
      <c r="K87" s="348"/>
      <c r="M87" s="348"/>
      <c r="N87" s="349"/>
      <c r="O87" s="349"/>
      <c r="P87" s="349"/>
      <c r="U87" s="13"/>
    </row>
    <row r="88" spans="1:20" s="170" customFormat="1" ht="15.75">
      <c r="A88" s="353"/>
      <c r="C88" s="353"/>
      <c r="D88" s="347"/>
      <c r="E88" s="12"/>
      <c r="F88" s="348"/>
      <c r="G88" s="12"/>
      <c r="H88" s="348"/>
      <c r="I88" s="12"/>
      <c r="J88" s="348"/>
      <c r="K88" s="12"/>
      <c r="L88" s="348"/>
      <c r="M88" s="12"/>
      <c r="N88" s="349"/>
      <c r="O88" s="349"/>
      <c r="P88" s="349"/>
      <c r="Q88" s="348"/>
      <c r="R88" s="348"/>
      <c r="S88" s="348"/>
      <c r="T88" s="348"/>
    </row>
    <row r="89" spans="1:21" ht="15.75">
      <c r="A89" s="353"/>
      <c r="C89" s="353"/>
      <c r="E89" s="12"/>
      <c r="G89" s="12"/>
      <c r="I89" s="12"/>
      <c r="K89" s="12"/>
      <c r="M89" s="12"/>
      <c r="N89" s="349"/>
      <c r="O89" s="349"/>
      <c r="P89" s="349"/>
      <c r="U89" s="13"/>
    </row>
    <row r="90" spans="1:21" ht="15.75">
      <c r="A90" s="353"/>
      <c r="C90" s="353"/>
      <c r="E90" s="12"/>
      <c r="G90" s="12"/>
      <c r="I90" s="12"/>
      <c r="K90" s="12"/>
      <c r="M90" s="12"/>
      <c r="N90" s="349"/>
      <c r="O90" s="349"/>
      <c r="P90" s="349"/>
      <c r="U90" s="13"/>
    </row>
    <row r="91" spans="1:21" ht="15.75">
      <c r="A91" s="353"/>
      <c r="C91" s="353"/>
      <c r="E91" s="12"/>
      <c r="G91" s="12"/>
      <c r="I91" s="12"/>
      <c r="K91" s="12"/>
      <c r="M91" s="12"/>
      <c r="N91" s="349"/>
      <c r="O91" s="349"/>
      <c r="P91" s="349"/>
      <c r="U91" s="13"/>
    </row>
    <row r="92" spans="1:21" ht="15.75">
      <c r="A92" s="353"/>
      <c r="C92" s="353"/>
      <c r="E92" s="12"/>
      <c r="G92" s="12"/>
      <c r="I92" s="12"/>
      <c r="K92" s="12"/>
      <c r="M92" s="12"/>
      <c r="N92" s="349"/>
      <c r="O92" s="349"/>
      <c r="P92" s="349"/>
      <c r="U92" s="13"/>
    </row>
    <row r="93" spans="1:21" ht="15.75">
      <c r="A93" s="346"/>
      <c r="C93" s="346"/>
      <c r="E93" s="348"/>
      <c r="G93" s="348"/>
      <c r="I93" s="348"/>
      <c r="K93" s="348"/>
      <c r="M93" s="348"/>
      <c r="N93" s="349"/>
      <c r="O93" s="349"/>
      <c r="P93" s="349"/>
      <c r="U93" s="13"/>
    </row>
    <row r="94" spans="1:20" s="170" customFormat="1" ht="15.75">
      <c r="A94" s="353"/>
      <c r="C94" s="353"/>
      <c r="D94" s="347"/>
      <c r="E94" s="12"/>
      <c r="F94" s="348"/>
      <c r="G94" s="12"/>
      <c r="H94" s="348"/>
      <c r="I94" s="12"/>
      <c r="J94" s="348"/>
      <c r="K94" s="12"/>
      <c r="L94" s="348"/>
      <c r="M94" s="12"/>
      <c r="N94" s="349"/>
      <c r="O94" s="349"/>
      <c r="P94" s="349"/>
      <c r="Q94" s="348"/>
      <c r="R94" s="348"/>
      <c r="S94" s="348"/>
      <c r="T94" s="348"/>
    </row>
    <row r="95" spans="1:21" ht="15.75">
      <c r="A95" s="353"/>
      <c r="C95" s="353"/>
      <c r="E95" s="12"/>
      <c r="G95" s="12"/>
      <c r="I95" s="12"/>
      <c r="K95" s="12"/>
      <c r="M95" s="12"/>
      <c r="N95" s="349"/>
      <c r="O95" s="349"/>
      <c r="P95" s="349"/>
      <c r="U95" s="13"/>
    </row>
    <row r="96" spans="1:21" ht="15.75">
      <c r="A96" s="353"/>
      <c r="C96" s="353"/>
      <c r="E96" s="12"/>
      <c r="G96" s="12"/>
      <c r="I96" s="12"/>
      <c r="K96" s="12"/>
      <c r="M96" s="12"/>
      <c r="N96" s="349"/>
      <c r="O96" s="349"/>
      <c r="P96" s="349"/>
      <c r="U96" s="13"/>
    </row>
    <row r="97" spans="1:21" ht="15.75">
      <c r="A97" s="353"/>
      <c r="C97" s="353"/>
      <c r="E97" s="12"/>
      <c r="G97" s="12"/>
      <c r="I97" s="12"/>
      <c r="K97" s="12"/>
      <c r="M97" s="12"/>
      <c r="N97" s="349"/>
      <c r="O97" s="349"/>
      <c r="P97" s="349"/>
      <c r="U97" s="13"/>
    </row>
    <row r="98" spans="1:21" ht="15.75">
      <c r="A98" s="353"/>
      <c r="C98" s="353"/>
      <c r="E98" s="12"/>
      <c r="G98" s="12"/>
      <c r="I98" s="12"/>
      <c r="K98" s="12"/>
      <c r="M98" s="12"/>
      <c r="N98" s="349"/>
      <c r="O98" s="349"/>
      <c r="P98" s="349"/>
      <c r="U98" s="13"/>
    </row>
    <row r="99" spans="1:21" ht="15.75">
      <c r="A99" s="346"/>
      <c r="C99" s="346"/>
      <c r="E99" s="348"/>
      <c r="G99" s="348"/>
      <c r="I99" s="348"/>
      <c r="K99" s="348"/>
      <c r="M99" s="348"/>
      <c r="N99" s="349"/>
      <c r="O99" s="349"/>
      <c r="P99" s="349"/>
      <c r="U99" s="13"/>
    </row>
    <row r="100" spans="1:20" s="170" customFormat="1" ht="15.75">
      <c r="A100" s="353"/>
      <c r="C100" s="353"/>
      <c r="D100" s="347"/>
      <c r="E100" s="12"/>
      <c r="F100" s="348"/>
      <c r="G100" s="12"/>
      <c r="H100" s="348"/>
      <c r="I100" s="12"/>
      <c r="J100" s="348"/>
      <c r="K100" s="12"/>
      <c r="L100" s="348"/>
      <c r="M100" s="12"/>
      <c r="N100" s="349"/>
      <c r="O100" s="349"/>
      <c r="P100" s="349"/>
      <c r="Q100" s="348"/>
      <c r="R100" s="348"/>
      <c r="S100" s="348"/>
      <c r="T100" s="348"/>
    </row>
    <row r="101" spans="1:21" ht="15.75">
      <c r="A101" s="353"/>
      <c r="C101" s="353"/>
      <c r="E101" s="12"/>
      <c r="G101" s="12"/>
      <c r="I101" s="12"/>
      <c r="K101" s="12"/>
      <c r="M101" s="12"/>
      <c r="N101" s="349"/>
      <c r="O101" s="349"/>
      <c r="P101" s="349"/>
      <c r="U101" s="13"/>
    </row>
    <row r="102" spans="1:21" ht="15.75">
      <c r="A102" s="353"/>
      <c r="C102" s="353"/>
      <c r="E102" s="12"/>
      <c r="G102" s="12"/>
      <c r="I102" s="12"/>
      <c r="K102" s="12"/>
      <c r="M102" s="12"/>
      <c r="N102" s="349"/>
      <c r="O102" s="349"/>
      <c r="P102" s="349"/>
      <c r="U102" s="13"/>
    </row>
    <row r="103" spans="1:21" ht="15.75">
      <c r="A103" s="353"/>
      <c r="C103" s="353"/>
      <c r="E103" s="12"/>
      <c r="G103" s="12"/>
      <c r="I103" s="12"/>
      <c r="K103" s="12"/>
      <c r="M103" s="12"/>
      <c r="N103" s="349"/>
      <c r="O103" s="349"/>
      <c r="P103" s="349"/>
      <c r="U103" s="13"/>
    </row>
    <row r="104" spans="1:21" ht="15.75">
      <c r="A104" s="353"/>
      <c r="C104" s="353"/>
      <c r="E104" s="12"/>
      <c r="G104" s="12"/>
      <c r="I104" s="12"/>
      <c r="K104" s="12"/>
      <c r="M104" s="12"/>
      <c r="N104" s="349"/>
      <c r="O104" s="349"/>
      <c r="P104" s="349"/>
      <c r="U104" s="13"/>
    </row>
    <row r="105" spans="1:21" ht="15.75">
      <c r="A105" s="346"/>
      <c r="C105" s="346"/>
      <c r="E105" s="348"/>
      <c r="G105" s="348"/>
      <c r="I105" s="348"/>
      <c r="K105" s="348"/>
      <c r="M105" s="348"/>
      <c r="N105" s="349"/>
      <c r="O105" s="349"/>
      <c r="P105" s="349"/>
      <c r="U105" s="13"/>
    </row>
    <row r="106" spans="1:20" s="170" customFormat="1" ht="15.75">
      <c r="A106" s="353"/>
      <c r="C106" s="353"/>
      <c r="D106" s="347"/>
      <c r="E106" s="12"/>
      <c r="F106" s="348"/>
      <c r="G106" s="12"/>
      <c r="H106" s="348"/>
      <c r="I106" s="12"/>
      <c r="J106" s="348"/>
      <c r="K106" s="12"/>
      <c r="L106" s="348"/>
      <c r="M106" s="12"/>
      <c r="N106" s="349"/>
      <c r="O106" s="349"/>
      <c r="P106" s="349"/>
      <c r="Q106" s="348"/>
      <c r="R106" s="348"/>
      <c r="S106" s="348"/>
      <c r="T106" s="348"/>
    </row>
    <row r="107" spans="1:21" ht="15.75">
      <c r="A107" s="353"/>
      <c r="C107" s="353"/>
      <c r="E107" s="12"/>
      <c r="G107" s="12"/>
      <c r="I107" s="12"/>
      <c r="K107" s="12"/>
      <c r="M107" s="12"/>
      <c r="N107" s="349"/>
      <c r="O107" s="349"/>
      <c r="P107" s="349"/>
      <c r="U107" s="13"/>
    </row>
    <row r="108" spans="1:21" ht="15.75">
      <c r="A108" s="353"/>
      <c r="C108" s="353"/>
      <c r="E108" s="12"/>
      <c r="G108" s="12"/>
      <c r="I108" s="12"/>
      <c r="K108" s="12"/>
      <c r="M108" s="12"/>
      <c r="N108" s="349"/>
      <c r="O108" s="349"/>
      <c r="P108" s="349"/>
      <c r="U108" s="13"/>
    </row>
    <row r="109" spans="1:21" ht="15.75">
      <c r="A109" s="353"/>
      <c r="C109" s="353"/>
      <c r="E109" s="12"/>
      <c r="G109" s="12"/>
      <c r="I109" s="12"/>
      <c r="K109" s="12"/>
      <c r="M109" s="12"/>
      <c r="N109" s="349"/>
      <c r="O109" s="349"/>
      <c r="P109" s="349"/>
      <c r="U109" s="13"/>
    </row>
    <row r="110" spans="1:21" ht="15.75">
      <c r="A110" s="353"/>
      <c r="C110" s="353"/>
      <c r="E110" s="12"/>
      <c r="G110" s="12"/>
      <c r="I110" s="12"/>
      <c r="K110" s="12"/>
      <c r="M110" s="12"/>
      <c r="N110" s="349"/>
      <c r="O110" s="349"/>
      <c r="P110" s="349"/>
      <c r="U110" s="13"/>
    </row>
    <row r="111" spans="1:21" ht="15.75">
      <c r="A111" s="346"/>
      <c r="C111" s="346"/>
      <c r="E111" s="348"/>
      <c r="G111" s="348"/>
      <c r="I111" s="348"/>
      <c r="K111" s="348"/>
      <c r="M111" s="348"/>
      <c r="N111" s="349"/>
      <c r="O111" s="349"/>
      <c r="P111" s="349"/>
      <c r="U111" s="13"/>
    </row>
    <row r="112" spans="1:20" s="170" customFormat="1" ht="15.75">
      <c r="A112" s="353"/>
      <c r="C112" s="353"/>
      <c r="D112" s="347"/>
      <c r="E112" s="12"/>
      <c r="F112" s="348"/>
      <c r="G112" s="12"/>
      <c r="H112" s="348"/>
      <c r="I112" s="12"/>
      <c r="J112" s="348"/>
      <c r="K112" s="12"/>
      <c r="L112" s="348"/>
      <c r="M112" s="12"/>
      <c r="N112" s="349"/>
      <c r="O112" s="349"/>
      <c r="P112" s="349"/>
      <c r="Q112" s="348"/>
      <c r="R112" s="348"/>
      <c r="S112" s="348"/>
      <c r="T112" s="348"/>
    </row>
    <row r="113" spans="1:21" ht="15.75">
      <c r="A113" s="353"/>
      <c r="C113" s="353"/>
      <c r="E113" s="12"/>
      <c r="G113" s="12"/>
      <c r="I113" s="12"/>
      <c r="K113" s="12"/>
      <c r="M113" s="12"/>
      <c r="N113" s="349"/>
      <c r="O113" s="349"/>
      <c r="P113" s="349"/>
      <c r="U113" s="13"/>
    </row>
    <row r="114" spans="1:21" ht="15.75">
      <c r="A114" s="353"/>
      <c r="C114" s="353"/>
      <c r="E114" s="12"/>
      <c r="G114" s="12"/>
      <c r="I114" s="12"/>
      <c r="K114" s="12"/>
      <c r="M114" s="12"/>
      <c r="N114" s="349"/>
      <c r="O114" s="349"/>
      <c r="P114" s="349"/>
      <c r="U114" s="13"/>
    </row>
    <row r="115" spans="1:21" ht="15.75">
      <c r="A115" s="353"/>
      <c r="C115" s="353"/>
      <c r="E115" s="12"/>
      <c r="G115" s="12"/>
      <c r="I115" s="12"/>
      <c r="K115" s="12"/>
      <c r="M115" s="12"/>
      <c r="N115" s="349"/>
      <c r="O115" s="349"/>
      <c r="P115" s="349"/>
      <c r="U115" s="13"/>
    </row>
    <row r="116" spans="1:21" ht="15.75">
      <c r="A116" s="353"/>
      <c r="C116" s="353"/>
      <c r="E116" s="12"/>
      <c r="G116" s="12"/>
      <c r="I116" s="12"/>
      <c r="K116" s="12"/>
      <c r="M116" s="12"/>
      <c r="N116" s="349"/>
      <c r="O116" s="349"/>
      <c r="P116" s="349"/>
      <c r="U116" s="13"/>
    </row>
    <row r="117" spans="1:21" ht="15.75">
      <c r="A117" s="346"/>
      <c r="C117" s="346"/>
      <c r="E117" s="348"/>
      <c r="G117" s="348"/>
      <c r="I117" s="348"/>
      <c r="K117" s="348"/>
      <c r="M117" s="348"/>
      <c r="N117" s="349"/>
      <c r="O117" s="349"/>
      <c r="P117" s="349"/>
      <c r="U117" s="13"/>
    </row>
    <row r="118" spans="1:20" s="170" customFormat="1" ht="15.75">
      <c r="A118" s="353"/>
      <c r="C118" s="353"/>
      <c r="D118" s="347"/>
      <c r="E118" s="12"/>
      <c r="F118" s="348"/>
      <c r="G118" s="12"/>
      <c r="H118" s="348"/>
      <c r="I118" s="12"/>
      <c r="J118" s="348"/>
      <c r="K118" s="12"/>
      <c r="L118" s="348"/>
      <c r="M118" s="12"/>
      <c r="N118" s="349"/>
      <c r="O118" s="349"/>
      <c r="P118" s="349"/>
      <c r="Q118" s="348"/>
      <c r="R118" s="348"/>
      <c r="S118" s="348"/>
      <c r="T118" s="348"/>
    </row>
    <row r="119" spans="1:21" ht="15.75">
      <c r="A119" s="353"/>
      <c r="C119" s="353"/>
      <c r="E119" s="12"/>
      <c r="G119" s="12"/>
      <c r="I119" s="12"/>
      <c r="K119" s="12"/>
      <c r="M119" s="12"/>
      <c r="N119" s="349"/>
      <c r="O119" s="349"/>
      <c r="P119" s="349"/>
      <c r="U119" s="13"/>
    </row>
    <row r="120" spans="1:21" ht="15.75">
      <c r="A120" s="353"/>
      <c r="C120" s="353"/>
      <c r="E120" s="12"/>
      <c r="G120" s="12"/>
      <c r="I120" s="12"/>
      <c r="K120" s="12"/>
      <c r="M120" s="12"/>
      <c r="N120" s="349"/>
      <c r="O120" s="349"/>
      <c r="P120" s="349"/>
      <c r="U120" s="13"/>
    </row>
    <row r="121" spans="1:21" ht="15.75">
      <c r="A121" s="353"/>
      <c r="C121" s="353"/>
      <c r="E121" s="12"/>
      <c r="G121" s="12"/>
      <c r="I121" s="12"/>
      <c r="K121" s="12"/>
      <c r="M121" s="12"/>
      <c r="N121" s="349"/>
      <c r="O121" s="349"/>
      <c r="P121" s="349"/>
      <c r="U121" s="13"/>
    </row>
    <row r="122" spans="1:21" ht="15.75">
      <c r="A122" s="353"/>
      <c r="C122" s="353"/>
      <c r="E122" s="12"/>
      <c r="G122" s="12"/>
      <c r="I122" s="12"/>
      <c r="K122" s="12"/>
      <c r="M122" s="12"/>
      <c r="N122" s="349"/>
      <c r="O122" s="349"/>
      <c r="P122" s="349"/>
      <c r="U122" s="13"/>
    </row>
    <row r="123" spans="1:21" ht="15.75">
      <c r="A123" s="346"/>
      <c r="C123" s="346"/>
      <c r="E123" s="348"/>
      <c r="G123" s="348"/>
      <c r="I123" s="348"/>
      <c r="K123" s="348"/>
      <c r="M123" s="348"/>
      <c r="N123" s="349"/>
      <c r="O123" s="349"/>
      <c r="P123" s="349"/>
      <c r="U123" s="13"/>
    </row>
    <row r="124" spans="1:20" s="170" customFormat="1" ht="15.75">
      <c r="A124" s="353"/>
      <c r="C124" s="353"/>
      <c r="D124" s="347"/>
      <c r="E124" s="12"/>
      <c r="F124" s="348"/>
      <c r="G124" s="12"/>
      <c r="H124" s="348"/>
      <c r="I124" s="12"/>
      <c r="J124" s="348"/>
      <c r="K124" s="12"/>
      <c r="L124" s="348"/>
      <c r="M124" s="12"/>
      <c r="N124" s="349"/>
      <c r="O124" s="349"/>
      <c r="P124" s="349"/>
      <c r="Q124" s="348"/>
      <c r="R124" s="348"/>
      <c r="S124" s="348"/>
      <c r="T124" s="348"/>
    </row>
    <row r="125" spans="1:21" ht="15.75">
      <c r="A125" s="353"/>
      <c r="C125" s="353"/>
      <c r="E125" s="12"/>
      <c r="G125" s="12"/>
      <c r="I125" s="12"/>
      <c r="K125" s="12"/>
      <c r="M125" s="12"/>
      <c r="N125" s="349"/>
      <c r="O125" s="349"/>
      <c r="P125" s="349"/>
      <c r="U125" s="13"/>
    </row>
    <row r="126" spans="1:21" ht="15.75">
      <c r="A126" s="353"/>
      <c r="C126" s="353"/>
      <c r="E126" s="12"/>
      <c r="G126" s="12"/>
      <c r="I126" s="12"/>
      <c r="K126" s="12"/>
      <c r="M126" s="12"/>
      <c r="N126" s="349"/>
      <c r="O126" s="349"/>
      <c r="P126" s="349"/>
      <c r="U126" s="13"/>
    </row>
    <row r="127" spans="1:21" ht="15.75">
      <c r="A127" s="353"/>
      <c r="C127" s="353"/>
      <c r="E127" s="12"/>
      <c r="G127" s="12"/>
      <c r="I127" s="12"/>
      <c r="K127" s="12"/>
      <c r="M127" s="12"/>
      <c r="N127" s="349"/>
      <c r="O127" s="349"/>
      <c r="P127" s="349"/>
      <c r="U127" s="13"/>
    </row>
    <row r="128" spans="1:21" ht="15.75">
      <c r="A128" s="353"/>
      <c r="C128" s="353"/>
      <c r="E128" s="12"/>
      <c r="G128" s="12"/>
      <c r="I128" s="12"/>
      <c r="K128" s="12"/>
      <c r="M128" s="12"/>
      <c r="N128" s="349"/>
      <c r="O128" s="349"/>
      <c r="P128" s="349"/>
      <c r="U128" s="13"/>
    </row>
    <row r="129" spans="1:21" ht="15.75">
      <c r="A129" s="346"/>
      <c r="C129" s="346"/>
      <c r="E129" s="348"/>
      <c r="G129" s="348"/>
      <c r="I129" s="348"/>
      <c r="K129" s="348"/>
      <c r="M129" s="348"/>
      <c r="N129" s="349"/>
      <c r="O129" s="349"/>
      <c r="P129" s="349"/>
      <c r="U129" s="13"/>
    </row>
    <row r="130" spans="1:20" s="170" customFormat="1" ht="15.75">
      <c r="A130" s="353"/>
      <c r="C130" s="353"/>
      <c r="D130" s="347"/>
      <c r="E130" s="12"/>
      <c r="F130" s="348"/>
      <c r="G130" s="12"/>
      <c r="H130" s="348"/>
      <c r="I130" s="12"/>
      <c r="J130" s="348"/>
      <c r="K130" s="12"/>
      <c r="L130" s="348"/>
      <c r="M130" s="12"/>
      <c r="N130" s="349"/>
      <c r="O130" s="349"/>
      <c r="P130" s="349"/>
      <c r="Q130" s="348"/>
      <c r="R130" s="348"/>
      <c r="S130" s="348"/>
      <c r="T130" s="348"/>
    </row>
    <row r="131" spans="1:21" ht="15.75">
      <c r="A131" s="353"/>
      <c r="C131" s="353"/>
      <c r="E131" s="12"/>
      <c r="G131" s="12"/>
      <c r="I131" s="12"/>
      <c r="K131" s="12"/>
      <c r="M131" s="12"/>
      <c r="N131" s="349"/>
      <c r="O131" s="349"/>
      <c r="P131" s="349"/>
      <c r="U131" s="13"/>
    </row>
    <row r="132" spans="1:21" ht="15.75">
      <c r="A132" s="353"/>
      <c r="C132" s="353"/>
      <c r="E132" s="12"/>
      <c r="G132" s="12"/>
      <c r="I132" s="12"/>
      <c r="K132" s="12"/>
      <c r="M132" s="12"/>
      <c r="N132" s="349"/>
      <c r="O132" s="349"/>
      <c r="P132" s="349"/>
      <c r="U132" s="13"/>
    </row>
    <row r="133" spans="1:21" ht="15.75">
      <c r="A133" s="353"/>
      <c r="C133" s="353"/>
      <c r="E133" s="12"/>
      <c r="G133" s="12"/>
      <c r="I133" s="12"/>
      <c r="K133" s="12"/>
      <c r="M133" s="12"/>
      <c r="N133" s="349"/>
      <c r="O133" s="349"/>
      <c r="P133" s="349"/>
      <c r="U133" s="13"/>
    </row>
    <row r="134" spans="1:21" ht="15.75">
      <c r="A134" s="353"/>
      <c r="C134" s="353"/>
      <c r="E134" s="12"/>
      <c r="G134" s="12"/>
      <c r="I134" s="12"/>
      <c r="K134" s="12"/>
      <c r="M134" s="12"/>
      <c r="N134" s="349"/>
      <c r="O134" s="349"/>
      <c r="P134" s="349"/>
      <c r="U134" s="13"/>
    </row>
    <row r="135" spans="1:16" ht="15.75">
      <c r="A135" s="346"/>
      <c r="C135" s="346"/>
      <c r="E135" s="348"/>
      <c r="G135" s="348"/>
      <c r="I135" s="348"/>
      <c r="K135" s="348"/>
      <c r="M135" s="348"/>
      <c r="N135" s="349"/>
      <c r="O135" s="349"/>
      <c r="P135" s="349"/>
    </row>
    <row r="136" spans="1:16" ht="15.75">
      <c r="A136" s="353"/>
      <c r="C136" s="353"/>
      <c r="E136" s="12"/>
      <c r="G136" s="12"/>
      <c r="I136" s="12"/>
      <c r="K136" s="12"/>
      <c r="M136" s="12"/>
      <c r="N136" s="349"/>
      <c r="O136" s="349"/>
      <c r="P136" s="349"/>
    </row>
    <row r="137" spans="1:16" ht="15.75">
      <c r="A137" s="353"/>
      <c r="C137" s="353"/>
      <c r="E137" s="12"/>
      <c r="G137" s="12"/>
      <c r="I137" s="12"/>
      <c r="K137" s="12"/>
      <c r="M137" s="12"/>
      <c r="N137" s="349"/>
      <c r="O137" s="349"/>
      <c r="P137" s="349"/>
    </row>
    <row r="138" spans="1:16" ht="15.75">
      <c r="A138" s="353"/>
      <c r="C138" s="353"/>
      <c r="E138" s="12"/>
      <c r="G138" s="12"/>
      <c r="I138" s="12"/>
      <c r="K138" s="12"/>
      <c r="M138" s="12"/>
      <c r="N138" s="349"/>
      <c r="O138" s="349"/>
      <c r="P138" s="349"/>
    </row>
    <row r="139" spans="1:16" ht="15.75">
      <c r="A139" s="353"/>
      <c r="C139" s="353"/>
      <c r="E139" s="12"/>
      <c r="G139" s="12"/>
      <c r="I139" s="12"/>
      <c r="K139" s="12"/>
      <c r="M139" s="12"/>
      <c r="N139" s="349"/>
      <c r="O139" s="349"/>
      <c r="P139" s="349"/>
    </row>
    <row r="140" spans="1:16" ht="15.75">
      <c r="A140" s="353"/>
      <c r="C140" s="353"/>
      <c r="E140" s="12"/>
      <c r="G140" s="12"/>
      <c r="I140" s="12"/>
      <c r="K140" s="12"/>
      <c r="M140" s="12"/>
      <c r="N140" s="349"/>
      <c r="O140" s="349"/>
      <c r="P140" s="349"/>
    </row>
    <row r="141" spans="1:16" ht="15.75">
      <c r="A141" s="346"/>
      <c r="C141" s="346"/>
      <c r="E141" s="348"/>
      <c r="G141" s="348"/>
      <c r="I141" s="348"/>
      <c r="K141" s="348"/>
      <c r="M141" s="348"/>
      <c r="N141" s="349"/>
      <c r="O141" s="349"/>
      <c r="P141" s="349"/>
    </row>
    <row r="142" spans="1:16" ht="15.75">
      <c r="A142" s="353"/>
      <c r="C142" s="353"/>
      <c r="E142" s="12"/>
      <c r="G142" s="12"/>
      <c r="I142" s="12"/>
      <c r="K142" s="12"/>
      <c r="M142" s="12"/>
      <c r="N142" s="349"/>
      <c r="O142" s="349"/>
      <c r="P142" s="349"/>
    </row>
    <row r="143" spans="1:16" ht="15.75">
      <c r="A143" s="353"/>
      <c r="C143" s="353"/>
      <c r="E143" s="12"/>
      <c r="G143" s="12"/>
      <c r="I143" s="12"/>
      <c r="K143" s="12"/>
      <c r="M143" s="12"/>
      <c r="N143" s="349"/>
      <c r="O143" s="349"/>
      <c r="P143" s="349"/>
    </row>
    <row r="144" spans="1:16" ht="15.75">
      <c r="A144" s="353"/>
      <c r="C144" s="353"/>
      <c r="E144" s="12"/>
      <c r="G144" s="12"/>
      <c r="I144" s="12"/>
      <c r="K144" s="12"/>
      <c r="M144" s="12"/>
      <c r="N144" s="349"/>
      <c r="O144" s="349"/>
      <c r="P144" s="349"/>
    </row>
    <row r="145" spans="1:16" ht="15.75">
      <c r="A145" s="353"/>
      <c r="C145" s="353"/>
      <c r="E145" s="12"/>
      <c r="G145" s="12"/>
      <c r="I145" s="12"/>
      <c r="K145" s="12"/>
      <c r="M145" s="12"/>
      <c r="N145" s="349"/>
      <c r="O145" s="349"/>
      <c r="P145" s="349"/>
    </row>
  </sheetData>
  <mergeCells count="6">
    <mergeCell ref="B36:O36"/>
    <mergeCell ref="A1:P1"/>
    <mergeCell ref="M3:P3"/>
    <mergeCell ref="B5:O5"/>
    <mergeCell ref="B15:O15"/>
    <mergeCell ref="B25:O25"/>
  </mergeCells>
  <printOptions/>
  <pageMargins left="0.7" right="0.7" top="0.787401575" bottom="0.787401575" header="0.3" footer="0.3"/>
  <pageSetup horizontalDpi="600" verticalDpi="600" orientation="portrait" paperSize="9" scale="74" r:id="rId1"/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40"/>
  <sheetViews>
    <sheetView tabSelected="1" zoomScalePageLayoutView="0" workbookViewId="0" topLeftCell="A1">
      <selection activeCell="A2" sqref="A2:IV2"/>
    </sheetView>
  </sheetViews>
  <sheetFormatPr defaultColWidth="1.7109375" defaultRowHeight="15"/>
  <cols>
    <col min="1" max="1" width="4.7109375" style="82" customWidth="1"/>
    <col min="2" max="2" width="42.140625" style="82" customWidth="1"/>
    <col min="3" max="3" width="9.7109375" style="82" hidden="1" customWidth="1"/>
    <col min="4" max="4" width="5.7109375" style="87" customWidth="1"/>
    <col min="5" max="5" width="1.7109375" style="82" customWidth="1"/>
    <col min="6" max="6" width="5.7109375" style="88" customWidth="1"/>
    <col min="7" max="7" width="5.7109375" style="87" customWidth="1"/>
    <col min="8" max="8" width="1.7109375" style="82" customWidth="1"/>
    <col min="9" max="9" width="5.7109375" style="88" customWidth="1"/>
    <col min="10" max="10" width="5.7109375" style="89" customWidth="1"/>
    <col min="11" max="11" width="1.7109375" style="82" customWidth="1"/>
    <col min="12" max="12" width="5.7109375" style="88" customWidth="1"/>
    <col min="13" max="13" width="5.7109375" style="89" customWidth="1"/>
    <col min="14" max="14" width="1.7109375" style="82" customWidth="1"/>
    <col min="15" max="15" width="5.7109375" style="88" customWidth="1"/>
    <col min="16" max="16" width="8.7109375" style="89" customWidth="1"/>
    <col min="17" max="17" width="8.7109375" style="87" customWidth="1"/>
    <col min="18" max="18" width="8.8515625" style="89" customWidth="1"/>
    <col min="19" max="19" width="8.8515625" style="87" customWidth="1"/>
    <col min="20" max="20" width="5.28125" style="82" customWidth="1"/>
    <col min="21" max="21" width="13.7109375" style="82" customWidth="1"/>
    <col min="22" max="22" width="10.00390625" style="82" customWidth="1"/>
    <col min="23" max="23" width="7.00390625" style="82" customWidth="1"/>
    <col min="24" max="241" width="9.140625" style="85" customWidth="1"/>
    <col min="242" max="242" width="2.7109375" style="85" customWidth="1"/>
    <col min="243" max="243" width="17.57421875" style="85" bestFit="1" customWidth="1"/>
    <col min="244" max="244" width="0" style="85" hidden="1" customWidth="1"/>
    <col min="245" max="16384" width="1.7109375" style="85" customWidth="1"/>
  </cols>
  <sheetData>
    <row r="1" spans="1:23" s="63" customFormat="1" ht="37.5" customHeight="1">
      <c r="A1" s="617" t="s">
        <v>70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2"/>
    </row>
    <row r="2" spans="1:23" s="63" customFormat="1" ht="30" customHeight="1">
      <c r="A2" s="102"/>
      <c r="B2" s="102"/>
      <c r="C2" s="102"/>
      <c r="D2" s="103"/>
      <c r="E2" s="102"/>
      <c r="F2" s="104"/>
      <c r="G2" s="103"/>
      <c r="H2" s="102"/>
      <c r="I2" s="104"/>
      <c r="J2" s="105"/>
      <c r="K2" s="102"/>
      <c r="L2" s="104"/>
      <c r="M2" s="105"/>
      <c r="N2" s="102"/>
      <c r="O2" s="104"/>
      <c r="P2" s="106"/>
      <c r="Q2" s="103"/>
      <c r="R2" s="105"/>
      <c r="S2" s="103"/>
      <c r="T2" s="102"/>
      <c r="U2" s="102"/>
      <c r="V2" s="102"/>
      <c r="W2" s="62"/>
    </row>
    <row r="3" spans="1:26" s="62" customFormat="1" ht="30" customHeight="1">
      <c r="A3" s="107"/>
      <c r="B3" s="108" t="s">
        <v>6</v>
      </c>
      <c r="C3" s="109" t="s">
        <v>0</v>
      </c>
      <c r="D3" s="110"/>
      <c r="E3" s="111">
        <v>1</v>
      </c>
      <c r="F3" s="112"/>
      <c r="G3" s="110"/>
      <c r="H3" s="111">
        <v>2</v>
      </c>
      <c r="I3" s="112"/>
      <c r="J3" s="110"/>
      <c r="K3" s="111">
        <v>3</v>
      </c>
      <c r="L3" s="112"/>
      <c r="M3" s="110"/>
      <c r="N3" s="111">
        <v>4</v>
      </c>
      <c r="O3" s="112"/>
      <c r="P3" s="113" t="s">
        <v>1</v>
      </c>
      <c r="Q3" s="114" t="s">
        <v>2</v>
      </c>
      <c r="R3" s="619" t="s">
        <v>73</v>
      </c>
      <c r="S3" s="620"/>
      <c r="T3" s="618" t="s">
        <v>3</v>
      </c>
      <c r="U3" s="618"/>
      <c r="V3" s="115" t="s">
        <v>4</v>
      </c>
      <c r="W3" s="64"/>
      <c r="X3" s="65"/>
      <c r="Y3" s="65"/>
      <c r="Z3" s="65"/>
    </row>
    <row r="4" spans="1:26" s="63" customFormat="1" ht="30" customHeight="1">
      <c r="A4" s="101">
        <v>1</v>
      </c>
      <c r="B4" s="66" t="s">
        <v>74</v>
      </c>
      <c r="C4" s="67">
        <v>777644380</v>
      </c>
      <c r="D4" s="116"/>
      <c r="E4" s="117"/>
      <c r="F4" s="118"/>
      <c r="G4" s="68">
        <v>0</v>
      </c>
      <c r="H4" s="69" t="s">
        <v>5</v>
      </c>
      <c r="I4" s="70">
        <v>0</v>
      </c>
      <c r="J4" s="68">
        <v>0</v>
      </c>
      <c r="K4" s="69" t="s">
        <v>5</v>
      </c>
      <c r="L4" s="70">
        <v>0</v>
      </c>
      <c r="M4" s="68">
        <v>0</v>
      </c>
      <c r="N4" s="69" t="s">
        <v>5</v>
      </c>
      <c r="O4" s="70">
        <v>0</v>
      </c>
      <c r="P4" s="71">
        <f>IF(G4&gt;I4,1,0)+IF(J4&gt;L4,1,0)+IF(M4&gt;O4,1,0)</f>
        <v>0</v>
      </c>
      <c r="Q4" s="72">
        <f>IF(G4&lt;I4,1,0)+IF(J4&lt;L4,1,0)+IF(M4&lt;O4,1,0)</f>
        <v>0</v>
      </c>
      <c r="R4" s="73">
        <f>G4+J4+M4</f>
        <v>0</v>
      </c>
      <c r="S4" s="72">
        <f>I4+L4+O4</f>
        <v>0</v>
      </c>
      <c r="T4" s="621">
        <f>P4*2+Q4*1</f>
        <v>0</v>
      </c>
      <c r="U4" s="621"/>
      <c r="V4" s="74">
        <f>1+IF(T4&lt;T5,1,0)+IF(T4&lt;T6,1,0)+IF(T4&lt;T7,1,0)</f>
        <v>1</v>
      </c>
      <c r="W4" s="62"/>
      <c r="X4" s="65"/>
      <c r="Y4" s="65"/>
      <c r="Z4" s="75"/>
    </row>
    <row r="5" spans="1:26" s="63" customFormat="1" ht="30" customHeight="1">
      <c r="A5" s="101">
        <v>2</v>
      </c>
      <c r="B5" s="66" t="s">
        <v>75</v>
      </c>
      <c r="C5" s="67">
        <v>602693433</v>
      </c>
      <c r="D5" s="76">
        <f>I4</f>
        <v>0</v>
      </c>
      <c r="E5" s="77" t="s">
        <v>5</v>
      </c>
      <c r="F5" s="78">
        <f>G4</f>
        <v>0</v>
      </c>
      <c r="G5" s="119"/>
      <c r="H5" s="120"/>
      <c r="I5" s="121"/>
      <c r="J5" s="68">
        <v>0</v>
      </c>
      <c r="K5" s="69" t="s">
        <v>5</v>
      </c>
      <c r="L5" s="70">
        <v>0</v>
      </c>
      <c r="M5" s="68">
        <v>0</v>
      </c>
      <c r="N5" s="69" t="s">
        <v>5</v>
      </c>
      <c r="O5" s="70">
        <v>0</v>
      </c>
      <c r="P5" s="71">
        <f>IF(D5&gt;F5,1,0)+IF(J5&gt;L5,1,0)+IF(M5&gt;O5,1,0)</f>
        <v>0</v>
      </c>
      <c r="Q5" s="72">
        <f>IF(D5&lt;F5,1,0)+IF(J5&lt;L5,1,0)+IF(M5&lt;O5,1,0)</f>
        <v>0</v>
      </c>
      <c r="R5" s="73">
        <f>D5+J5+M5</f>
        <v>0</v>
      </c>
      <c r="S5" s="72">
        <f>F5+L5+O5</f>
        <v>0</v>
      </c>
      <c r="T5" s="621">
        <f>P5*2+Q5*1</f>
        <v>0</v>
      </c>
      <c r="U5" s="621"/>
      <c r="V5" s="74">
        <f>1+IF(T5&lt;T4,1,0)+IF(T5&lt;T6,1,0)+IF(T5&lt;T7,1,0)</f>
        <v>1</v>
      </c>
      <c r="W5" s="62"/>
      <c r="X5" s="65"/>
      <c r="Y5" s="65"/>
      <c r="Z5" s="75"/>
    </row>
    <row r="6" spans="1:26" s="63" customFormat="1" ht="30" customHeight="1">
      <c r="A6" s="101">
        <v>3</v>
      </c>
      <c r="B6" s="66" t="s">
        <v>76</v>
      </c>
      <c r="C6" s="67">
        <v>602235700</v>
      </c>
      <c r="D6" s="76">
        <f>L4</f>
        <v>0</v>
      </c>
      <c r="E6" s="77" t="s">
        <v>5</v>
      </c>
      <c r="F6" s="78">
        <f>J4</f>
        <v>0</v>
      </c>
      <c r="G6" s="76">
        <f>L5</f>
        <v>0</v>
      </c>
      <c r="H6" s="77" t="s">
        <v>5</v>
      </c>
      <c r="I6" s="78">
        <f>J5</f>
        <v>0</v>
      </c>
      <c r="J6" s="119"/>
      <c r="K6" s="120"/>
      <c r="L6" s="121"/>
      <c r="M6" s="68">
        <v>0</v>
      </c>
      <c r="N6" s="69" t="s">
        <v>5</v>
      </c>
      <c r="O6" s="70">
        <v>0</v>
      </c>
      <c r="P6" s="71">
        <f>IF(D6&gt;F6,1,0)+IF(G6&gt;I6,1,0)+IF(M6&gt;O6,1,0)</f>
        <v>0</v>
      </c>
      <c r="Q6" s="72">
        <f>IF(D6&lt;F6,1,0)+IF(G6&lt;I6,1,0)+IF(M6&lt;O6,1,0)</f>
        <v>0</v>
      </c>
      <c r="R6" s="73">
        <f>D6+G6+M6</f>
        <v>0</v>
      </c>
      <c r="S6" s="72">
        <f>F6+I6+O6</f>
        <v>0</v>
      </c>
      <c r="T6" s="621">
        <f>P6*2+Q6*1</f>
        <v>0</v>
      </c>
      <c r="U6" s="621"/>
      <c r="V6" s="74">
        <f>1+IF(T6&lt;T4,1,0)+IF(T6&lt;T5,1,0)+IF(T6&lt;T7,1,0)</f>
        <v>1</v>
      </c>
      <c r="W6" s="62"/>
      <c r="X6" s="65"/>
      <c r="Y6" s="65"/>
      <c r="Z6" s="75"/>
    </row>
    <row r="7" spans="1:26" s="63" customFormat="1" ht="30" customHeight="1">
      <c r="A7" s="101">
        <v>4</v>
      </c>
      <c r="B7" s="66" t="s">
        <v>77</v>
      </c>
      <c r="C7" s="67">
        <v>737215132</v>
      </c>
      <c r="D7" s="76">
        <f>O4</f>
        <v>0</v>
      </c>
      <c r="E7" s="77" t="s">
        <v>5</v>
      </c>
      <c r="F7" s="78">
        <f>M4</f>
        <v>0</v>
      </c>
      <c r="G7" s="76">
        <f>O5</f>
        <v>0</v>
      </c>
      <c r="H7" s="77" t="s">
        <v>5</v>
      </c>
      <c r="I7" s="78">
        <f>M5</f>
        <v>0</v>
      </c>
      <c r="J7" s="76">
        <f>O6</f>
        <v>0</v>
      </c>
      <c r="K7" s="77" t="s">
        <v>5</v>
      </c>
      <c r="L7" s="78">
        <f>M6</f>
        <v>0</v>
      </c>
      <c r="M7" s="119"/>
      <c r="N7" s="120"/>
      <c r="O7" s="121"/>
      <c r="P7" s="71">
        <f>IF(D7&gt;F7,1,0)+IF(G7&gt;I7,1,0)+IF(J7&gt;L7,1,0)</f>
        <v>0</v>
      </c>
      <c r="Q7" s="72">
        <f>IF(D7&lt;F7,1,0)+IF(G7&lt;I7,1,0)+IF(J7&lt;L7,1,0)</f>
        <v>0</v>
      </c>
      <c r="R7" s="73">
        <f>D7+G7+J7</f>
        <v>0</v>
      </c>
      <c r="S7" s="72">
        <f>F7+I7+L7</f>
        <v>0</v>
      </c>
      <c r="T7" s="621">
        <f>P7*2+Q7*1</f>
        <v>0</v>
      </c>
      <c r="U7" s="621"/>
      <c r="V7" s="74">
        <f>1+IF(T7&lt;T4,1,0)+IF(T7&lt;T5,1,0)+IF(T7&lt;T6,1,0)</f>
        <v>1</v>
      </c>
      <c r="W7" s="62"/>
      <c r="X7" s="65"/>
      <c r="Y7" s="65"/>
      <c r="Z7" s="75"/>
    </row>
    <row r="8" spans="1:26" ht="20.25">
      <c r="A8" s="79"/>
      <c r="B8" s="79"/>
      <c r="C8" s="79"/>
      <c r="D8" s="80"/>
      <c r="E8" s="79"/>
      <c r="F8" s="80"/>
      <c r="G8" s="80"/>
      <c r="H8" s="79"/>
      <c r="I8" s="80"/>
      <c r="J8" s="80"/>
      <c r="K8" s="79"/>
      <c r="L8" s="80"/>
      <c r="M8" s="80"/>
      <c r="N8" s="79"/>
      <c r="O8" s="80"/>
      <c r="P8" s="81"/>
      <c r="Q8" s="80"/>
      <c r="R8" s="81"/>
      <c r="S8" s="80"/>
      <c r="T8" s="624"/>
      <c r="U8" s="624"/>
      <c r="V8" s="79"/>
      <c r="X8" s="83"/>
      <c r="Y8" s="83"/>
      <c r="Z8" s="84"/>
    </row>
    <row r="9" spans="1:26" s="2" customFormat="1" ht="15.75">
      <c r="A9" s="5"/>
      <c r="B9" s="92" t="s">
        <v>79</v>
      </c>
      <c r="C9" s="5"/>
      <c r="D9" s="6"/>
      <c r="E9" s="5"/>
      <c r="F9" s="6"/>
      <c r="G9" s="6"/>
      <c r="H9" s="5"/>
      <c r="I9" s="6"/>
      <c r="J9" s="6"/>
      <c r="K9" s="5"/>
      <c r="L9" s="6"/>
      <c r="M9" s="6"/>
      <c r="N9" s="5"/>
      <c r="O9" s="6"/>
      <c r="P9" s="93"/>
      <c r="Q9" s="6"/>
      <c r="R9" s="93"/>
      <c r="S9" s="6"/>
      <c r="T9" s="7"/>
      <c r="U9" s="7"/>
      <c r="V9" s="5"/>
      <c r="W9" s="1"/>
      <c r="X9" s="3"/>
      <c r="Y9" s="3"/>
      <c r="Z9" s="4"/>
    </row>
    <row r="10" spans="1:26" s="2" customFormat="1" ht="15.75">
      <c r="A10" s="5"/>
      <c r="B10" s="92" t="s">
        <v>78</v>
      </c>
      <c r="C10" s="5"/>
      <c r="D10" s="6"/>
      <c r="E10" s="5"/>
      <c r="F10" s="6"/>
      <c r="G10" s="6"/>
      <c r="H10" s="5"/>
      <c r="I10" s="6"/>
      <c r="J10" s="6"/>
      <c r="K10" s="5"/>
      <c r="L10" s="6"/>
      <c r="M10" s="6"/>
      <c r="N10" s="5"/>
      <c r="O10" s="6"/>
      <c r="P10" s="93"/>
      <c r="Q10" s="6"/>
      <c r="R10" s="93"/>
      <c r="S10" s="6"/>
      <c r="T10" s="7"/>
      <c r="U10" s="7"/>
      <c r="V10" s="5"/>
      <c r="W10" s="1"/>
      <c r="X10" s="3"/>
      <c r="Y10" s="3"/>
      <c r="Z10" s="4"/>
    </row>
    <row r="11" spans="1:26" s="2" customFormat="1" ht="15.75">
      <c r="A11" s="5"/>
      <c r="B11" s="5"/>
      <c r="C11" s="5"/>
      <c r="D11" s="6"/>
      <c r="E11" s="5"/>
      <c r="F11" s="6"/>
      <c r="G11" s="6"/>
      <c r="H11" s="5"/>
      <c r="I11" s="6"/>
      <c r="J11" s="6"/>
      <c r="K11" s="5"/>
      <c r="L11" s="6"/>
      <c r="M11" s="6"/>
      <c r="N11" s="5"/>
      <c r="O11" s="6"/>
      <c r="P11" s="93"/>
      <c r="Q11" s="6"/>
      <c r="R11" s="93"/>
      <c r="S11" s="6"/>
      <c r="T11" s="7"/>
      <c r="U11" s="7"/>
      <c r="V11" s="5"/>
      <c r="W11" s="1"/>
      <c r="X11" s="3"/>
      <c r="Y11" s="3"/>
      <c r="Z11" s="4"/>
    </row>
    <row r="12" spans="1:26" s="98" customFormat="1" ht="20.25">
      <c r="A12" s="94"/>
      <c r="B12" s="627" t="s">
        <v>13</v>
      </c>
      <c r="C12" s="627"/>
      <c r="D12" s="627"/>
      <c r="E12" s="627"/>
      <c r="F12" s="627"/>
      <c r="G12" s="627"/>
      <c r="H12" s="627"/>
      <c r="I12" s="627"/>
      <c r="J12" s="627"/>
      <c r="K12" s="627"/>
      <c r="L12" s="627"/>
      <c r="M12" s="627"/>
      <c r="N12" s="627"/>
      <c r="O12" s="627"/>
      <c r="P12" s="627"/>
      <c r="Q12" s="627"/>
      <c r="R12" s="627"/>
      <c r="S12" s="627"/>
      <c r="T12" s="627"/>
      <c r="U12" s="627"/>
      <c r="V12" s="627"/>
      <c r="W12" s="95"/>
      <c r="X12" s="96"/>
      <c r="Y12" s="96"/>
      <c r="Z12" s="97"/>
    </row>
    <row r="13" spans="1:22" s="98" customFormat="1" ht="18">
      <c r="A13" s="99"/>
      <c r="B13" s="622" t="s">
        <v>14</v>
      </c>
      <c r="C13" s="622"/>
      <c r="D13" s="622"/>
      <c r="E13" s="622"/>
      <c r="F13" s="622"/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622"/>
      <c r="R13" s="622"/>
      <c r="S13" s="622"/>
      <c r="T13" s="622"/>
      <c r="U13" s="622"/>
      <c r="V13" s="622"/>
    </row>
    <row r="14" spans="1:22" s="98" customFormat="1" ht="18">
      <c r="A14" s="99"/>
      <c r="B14" s="622"/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</row>
    <row r="15" spans="1:22" s="98" customFormat="1" ht="18">
      <c r="A15" s="99"/>
      <c r="B15" s="622"/>
      <c r="C15" s="622"/>
      <c r="D15" s="622"/>
      <c r="E15" s="622"/>
      <c r="F15" s="622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</row>
    <row r="16" spans="1:22" s="98" customFormat="1" ht="18">
      <c r="A16" s="99"/>
      <c r="B16" s="622"/>
      <c r="C16" s="622"/>
      <c r="D16" s="622"/>
      <c r="E16" s="622"/>
      <c r="F16" s="622"/>
      <c r="G16" s="622"/>
      <c r="H16" s="622"/>
      <c r="I16" s="622"/>
      <c r="J16" s="622"/>
      <c r="K16" s="622"/>
      <c r="L16" s="622"/>
      <c r="M16" s="622"/>
      <c r="N16" s="622"/>
      <c r="O16" s="622"/>
      <c r="P16" s="622"/>
      <c r="Q16" s="622"/>
      <c r="R16" s="622"/>
      <c r="S16" s="622"/>
      <c r="T16" s="622"/>
      <c r="U16" s="622"/>
      <c r="V16" s="622"/>
    </row>
    <row r="17" spans="1:23" s="98" customFormat="1" ht="18">
      <c r="A17" s="95"/>
      <c r="B17" s="623" t="s">
        <v>15</v>
      </c>
      <c r="C17" s="623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23"/>
      <c r="O17" s="623"/>
      <c r="P17" s="623"/>
      <c r="Q17" s="623"/>
      <c r="R17" s="623"/>
      <c r="S17" s="623"/>
      <c r="T17" s="623"/>
      <c r="U17" s="623"/>
      <c r="V17" s="623"/>
      <c r="W17" s="95"/>
    </row>
    <row r="18" spans="1:23" s="98" customFormat="1" ht="18">
      <c r="A18" s="95"/>
      <c r="B18" s="623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623"/>
      <c r="N18" s="623"/>
      <c r="O18" s="623"/>
      <c r="P18" s="623"/>
      <c r="Q18" s="623"/>
      <c r="R18" s="623"/>
      <c r="S18" s="623"/>
      <c r="T18" s="623"/>
      <c r="U18" s="623"/>
      <c r="V18" s="623"/>
      <c r="W18" s="95"/>
    </row>
    <row r="19" spans="1:23" s="98" customFormat="1" ht="18">
      <c r="A19" s="95"/>
      <c r="B19" s="623"/>
      <c r="C19" s="623"/>
      <c r="D19" s="623"/>
      <c r="E19" s="623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3"/>
      <c r="Q19" s="623"/>
      <c r="R19" s="623"/>
      <c r="S19" s="623"/>
      <c r="T19" s="623"/>
      <c r="U19" s="623"/>
      <c r="V19" s="623"/>
      <c r="W19" s="95"/>
    </row>
    <row r="20" spans="1:23" s="98" customFormat="1" ht="18">
      <c r="A20" s="95"/>
      <c r="B20" s="623"/>
      <c r="C20" s="623"/>
      <c r="D20" s="623"/>
      <c r="E20" s="623"/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3"/>
      <c r="Q20" s="623"/>
      <c r="R20" s="623"/>
      <c r="S20" s="623"/>
      <c r="T20" s="623"/>
      <c r="U20" s="623"/>
      <c r="V20" s="623"/>
      <c r="W20" s="95"/>
    </row>
    <row r="21" spans="1:23" s="98" customFormat="1" ht="18">
      <c r="A21" s="95"/>
      <c r="B21" s="625" t="s">
        <v>16</v>
      </c>
      <c r="C21" s="625"/>
      <c r="D21" s="625"/>
      <c r="E21" s="625"/>
      <c r="F21" s="625"/>
      <c r="G21" s="625"/>
      <c r="H21" s="625"/>
      <c r="I21" s="625"/>
      <c r="J21" s="625"/>
      <c r="K21" s="625"/>
      <c r="L21" s="625"/>
      <c r="M21" s="625"/>
      <c r="N21" s="625"/>
      <c r="O21" s="625"/>
      <c r="P21" s="625"/>
      <c r="Q21" s="625"/>
      <c r="R21" s="625"/>
      <c r="S21" s="625"/>
      <c r="T21" s="625"/>
      <c r="U21" s="625"/>
      <c r="V21" s="625"/>
      <c r="W21" s="95"/>
    </row>
    <row r="22" spans="1:23" s="98" customFormat="1" ht="18">
      <c r="A22" s="95"/>
      <c r="B22" s="625"/>
      <c r="C22" s="625"/>
      <c r="D22" s="625"/>
      <c r="E22" s="625"/>
      <c r="F22" s="625"/>
      <c r="G22" s="625"/>
      <c r="H22" s="625"/>
      <c r="I22" s="625"/>
      <c r="J22" s="625"/>
      <c r="K22" s="625"/>
      <c r="L22" s="625"/>
      <c r="M22" s="625"/>
      <c r="N22" s="625"/>
      <c r="O22" s="625"/>
      <c r="P22" s="625"/>
      <c r="Q22" s="625"/>
      <c r="R22" s="625"/>
      <c r="S22" s="625"/>
      <c r="T22" s="625"/>
      <c r="U22" s="625"/>
      <c r="V22" s="625"/>
      <c r="W22" s="95"/>
    </row>
    <row r="23" spans="1:23" s="98" customFormat="1" ht="18">
      <c r="A23" s="95"/>
      <c r="B23" s="625"/>
      <c r="C23" s="625"/>
      <c r="D23" s="625"/>
      <c r="E23" s="625"/>
      <c r="F23" s="625"/>
      <c r="G23" s="625"/>
      <c r="H23" s="625"/>
      <c r="I23" s="625"/>
      <c r="J23" s="625"/>
      <c r="K23" s="625"/>
      <c r="L23" s="625"/>
      <c r="M23" s="625"/>
      <c r="N23" s="625"/>
      <c r="O23" s="625"/>
      <c r="P23" s="625"/>
      <c r="Q23" s="625"/>
      <c r="R23" s="625"/>
      <c r="S23" s="625"/>
      <c r="T23" s="625"/>
      <c r="U23" s="625"/>
      <c r="V23" s="625"/>
      <c r="W23" s="95"/>
    </row>
    <row r="24" spans="2:22" ht="20.25">
      <c r="B24" s="626"/>
      <c r="C24" s="626"/>
      <c r="D24" s="626"/>
      <c r="E24" s="626"/>
      <c r="F24" s="626"/>
      <c r="G24" s="626"/>
      <c r="H24" s="626"/>
      <c r="I24" s="626"/>
      <c r="J24" s="626"/>
      <c r="K24" s="626"/>
      <c r="L24" s="626"/>
      <c r="M24" s="626"/>
      <c r="N24" s="626"/>
      <c r="O24" s="626"/>
      <c r="P24" s="626"/>
      <c r="Q24" s="626"/>
      <c r="R24" s="626"/>
      <c r="S24" s="626"/>
      <c r="T24" s="626"/>
      <c r="U24" s="626"/>
      <c r="V24" s="626"/>
    </row>
    <row r="25" spans="2:16" ht="20.25">
      <c r="B25" s="100" t="s">
        <v>80</v>
      </c>
      <c r="L25" s="88" t="s">
        <v>81</v>
      </c>
      <c r="P25" s="90"/>
    </row>
    <row r="26" ht="20.25">
      <c r="P26" s="90"/>
    </row>
    <row r="27" ht="20.25">
      <c r="P27" s="90"/>
    </row>
    <row r="28" ht="20.25">
      <c r="P28" s="90"/>
    </row>
    <row r="29" ht="20.25">
      <c r="P29" s="90"/>
    </row>
    <row r="30" ht="20.25">
      <c r="P30" s="90"/>
    </row>
    <row r="31" ht="20.25">
      <c r="P31" s="90"/>
    </row>
    <row r="32" ht="20.25">
      <c r="P32" s="90"/>
    </row>
    <row r="33" ht="20.25">
      <c r="P33" s="90"/>
    </row>
    <row r="34" ht="20.25">
      <c r="P34" s="90"/>
    </row>
    <row r="35" ht="20.25">
      <c r="P35" s="90"/>
    </row>
    <row r="36" ht="20.25">
      <c r="P36" s="90"/>
    </row>
    <row r="37" ht="20.25">
      <c r="P37" s="90"/>
    </row>
    <row r="38" ht="20.25">
      <c r="P38" s="90"/>
    </row>
    <row r="39" ht="20.25">
      <c r="P39" s="90"/>
    </row>
    <row r="40" ht="20.25">
      <c r="P40" s="90"/>
    </row>
  </sheetData>
  <sheetProtection sheet="1" objects="1" scenarios="1"/>
  <protectedRanges>
    <protectedRange sqref="G4 I4 J4 J5 L4 L5 M4 M5 M6 O4 O5 O6 B4 B5 B6 B7 B12:V26 V4:V7" name="Oblast1"/>
  </protectedRanges>
  <mergeCells count="21">
    <mergeCell ref="B20:V20"/>
    <mergeCell ref="B15:V15"/>
    <mergeCell ref="B19:V19"/>
    <mergeCell ref="T5:U5"/>
    <mergeCell ref="B22:V22"/>
    <mergeCell ref="B23:V23"/>
    <mergeCell ref="B24:V24"/>
    <mergeCell ref="B12:V12"/>
    <mergeCell ref="B13:V13"/>
    <mergeCell ref="B17:V17"/>
    <mergeCell ref="B21:V21"/>
    <mergeCell ref="B16:V16"/>
    <mergeCell ref="A1:V1"/>
    <mergeCell ref="T3:U3"/>
    <mergeCell ref="R3:S3"/>
    <mergeCell ref="T4:U4"/>
    <mergeCell ref="B14:V14"/>
    <mergeCell ref="B18:V18"/>
    <mergeCell ref="T6:U6"/>
    <mergeCell ref="T7:U7"/>
    <mergeCell ref="T8:U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40"/>
  <sheetViews>
    <sheetView zoomScalePageLayoutView="0" workbookViewId="0" topLeftCell="A1">
      <selection activeCell="A1" sqref="A1:IV16384"/>
    </sheetView>
  </sheetViews>
  <sheetFormatPr defaultColWidth="1.7109375" defaultRowHeight="15"/>
  <cols>
    <col min="1" max="1" width="4.7109375" style="82" customWidth="1"/>
    <col min="2" max="2" width="42.140625" style="82" customWidth="1"/>
    <col min="3" max="3" width="9.7109375" style="82" hidden="1" customWidth="1"/>
    <col min="4" max="4" width="5.7109375" style="87" customWidth="1"/>
    <col min="5" max="5" width="1.7109375" style="82" customWidth="1"/>
    <col min="6" max="6" width="5.7109375" style="88" customWidth="1"/>
    <col min="7" max="7" width="5.7109375" style="87" customWidth="1"/>
    <col min="8" max="8" width="1.7109375" style="82" customWidth="1"/>
    <col min="9" max="9" width="5.7109375" style="88" customWidth="1"/>
    <col min="10" max="10" width="5.7109375" style="89" customWidth="1"/>
    <col min="11" max="11" width="1.7109375" style="82" customWidth="1"/>
    <col min="12" max="12" width="5.7109375" style="88" customWidth="1"/>
    <col min="13" max="13" width="5.7109375" style="89" customWidth="1"/>
    <col min="14" max="14" width="1.7109375" style="82" customWidth="1"/>
    <col min="15" max="15" width="5.7109375" style="88" customWidth="1"/>
    <col min="16" max="16" width="8.7109375" style="89" customWidth="1"/>
    <col min="17" max="17" width="8.7109375" style="87" customWidth="1"/>
    <col min="18" max="18" width="8.8515625" style="89" customWidth="1"/>
    <col min="19" max="19" width="8.8515625" style="87" customWidth="1"/>
    <col min="20" max="20" width="5.28125" style="82" customWidth="1"/>
    <col min="21" max="21" width="13.7109375" style="82" customWidth="1"/>
    <col min="22" max="22" width="10.00390625" style="82" customWidth="1"/>
    <col min="23" max="23" width="7.00390625" style="82" customWidth="1"/>
    <col min="24" max="241" width="9.140625" style="85" customWidth="1"/>
    <col min="242" max="242" width="2.7109375" style="85" customWidth="1"/>
    <col min="243" max="243" width="17.57421875" style="85" bestFit="1" customWidth="1"/>
    <col min="244" max="244" width="0" style="85" hidden="1" customWidth="1"/>
    <col min="245" max="16384" width="1.7109375" style="85" customWidth="1"/>
  </cols>
  <sheetData>
    <row r="1" spans="1:23" s="63" customFormat="1" ht="36">
      <c r="A1" s="617" t="s">
        <v>82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2"/>
    </row>
    <row r="2" spans="1:23" s="63" customFormat="1" ht="21">
      <c r="A2" s="102"/>
      <c r="B2" s="102"/>
      <c r="C2" s="102"/>
      <c r="D2" s="103"/>
      <c r="E2" s="102"/>
      <c r="F2" s="104"/>
      <c r="G2" s="103"/>
      <c r="H2" s="102"/>
      <c r="I2" s="104"/>
      <c r="J2" s="105"/>
      <c r="K2" s="102"/>
      <c r="L2" s="104"/>
      <c r="M2" s="105"/>
      <c r="N2" s="102"/>
      <c r="O2" s="104"/>
      <c r="P2" s="106"/>
      <c r="Q2" s="103"/>
      <c r="R2" s="105"/>
      <c r="S2" s="103"/>
      <c r="T2" s="102"/>
      <c r="U2" s="102"/>
      <c r="V2" s="102"/>
      <c r="W2" s="62"/>
    </row>
    <row r="3" spans="1:26" s="62" customFormat="1" ht="21">
      <c r="A3" s="107"/>
      <c r="B3" s="108" t="s">
        <v>6</v>
      </c>
      <c r="C3" s="109" t="s">
        <v>0</v>
      </c>
      <c r="D3" s="110"/>
      <c r="E3" s="111">
        <v>1</v>
      </c>
      <c r="F3" s="112"/>
      <c r="G3" s="110"/>
      <c r="H3" s="111">
        <v>2</v>
      </c>
      <c r="I3" s="112"/>
      <c r="J3" s="110"/>
      <c r="K3" s="111">
        <v>3</v>
      </c>
      <c r="L3" s="112"/>
      <c r="M3" s="110"/>
      <c r="N3" s="111">
        <v>4</v>
      </c>
      <c r="O3" s="112"/>
      <c r="P3" s="113" t="s">
        <v>1</v>
      </c>
      <c r="Q3" s="114" t="s">
        <v>2</v>
      </c>
      <c r="R3" s="619" t="s">
        <v>73</v>
      </c>
      <c r="S3" s="620"/>
      <c r="T3" s="618" t="s">
        <v>3</v>
      </c>
      <c r="U3" s="618"/>
      <c r="V3" s="115" t="s">
        <v>4</v>
      </c>
      <c r="W3" s="64"/>
      <c r="X3" s="65"/>
      <c r="Y3" s="65"/>
      <c r="Z3" s="65"/>
    </row>
    <row r="4" spans="1:26" s="63" customFormat="1" ht="21">
      <c r="A4" s="101">
        <v>1</v>
      </c>
      <c r="B4" s="66" t="s">
        <v>74</v>
      </c>
      <c r="C4" s="67">
        <v>777644380</v>
      </c>
      <c r="D4" s="116"/>
      <c r="E4" s="117"/>
      <c r="F4" s="118"/>
      <c r="G4" s="68">
        <v>0</v>
      </c>
      <c r="H4" s="69" t="s">
        <v>5</v>
      </c>
      <c r="I4" s="70">
        <v>0</v>
      </c>
      <c r="J4" s="68">
        <v>0</v>
      </c>
      <c r="K4" s="69" t="s">
        <v>5</v>
      </c>
      <c r="L4" s="70">
        <v>0</v>
      </c>
      <c r="M4" s="68">
        <v>0</v>
      </c>
      <c r="N4" s="69" t="s">
        <v>5</v>
      </c>
      <c r="O4" s="70">
        <v>0</v>
      </c>
      <c r="P4" s="71">
        <f>IF(G4&gt;I4,1,0)+IF(J4&gt;L4,1,0)+IF(M4&gt;O4,1,0)</f>
        <v>0</v>
      </c>
      <c r="Q4" s="72">
        <f>IF(G4&lt;I4,1,0)+IF(J4&lt;L4,1,0)+IF(M4&lt;O4,1,0)</f>
        <v>0</v>
      </c>
      <c r="R4" s="73">
        <f>G4+J4+M4</f>
        <v>0</v>
      </c>
      <c r="S4" s="72">
        <f>I4+L4+O4</f>
        <v>0</v>
      </c>
      <c r="T4" s="621">
        <f>P4*2+Q4*1</f>
        <v>0</v>
      </c>
      <c r="U4" s="621"/>
      <c r="V4" s="74">
        <f>1+IF(T4&lt;T5,1,0)+IF(T4&lt;T6,1,0)+IF(T4&lt;T7,1,0)</f>
        <v>1</v>
      </c>
      <c r="W4" s="62"/>
      <c r="X4" s="65"/>
      <c r="Y4" s="65"/>
      <c r="Z4" s="75"/>
    </row>
    <row r="5" spans="1:26" s="63" customFormat="1" ht="21">
      <c r="A5" s="101">
        <v>2</v>
      </c>
      <c r="B5" s="66" t="s">
        <v>75</v>
      </c>
      <c r="C5" s="67">
        <v>602693433</v>
      </c>
      <c r="D5" s="76">
        <f>I4</f>
        <v>0</v>
      </c>
      <c r="E5" s="77" t="s">
        <v>5</v>
      </c>
      <c r="F5" s="78">
        <f>G4</f>
        <v>0</v>
      </c>
      <c r="G5" s="119"/>
      <c r="H5" s="120"/>
      <c r="I5" s="121"/>
      <c r="J5" s="68">
        <v>0</v>
      </c>
      <c r="K5" s="69" t="s">
        <v>5</v>
      </c>
      <c r="L5" s="70">
        <v>0</v>
      </c>
      <c r="M5" s="68">
        <v>0</v>
      </c>
      <c r="N5" s="69" t="s">
        <v>5</v>
      </c>
      <c r="O5" s="70">
        <v>0</v>
      </c>
      <c r="P5" s="71">
        <f>IF(D5&gt;F5,1,0)+IF(J5&gt;L5,1,0)+IF(M5&gt;O5,1,0)</f>
        <v>0</v>
      </c>
      <c r="Q5" s="72">
        <f>IF(D5&lt;F5,1,0)+IF(J5&lt;L5,1,0)+IF(M5&lt;O5,1,0)</f>
        <v>0</v>
      </c>
      <c r="R5" s="73">
        <f>D5+J5+M5</f>
        <v>0</v>
      </c>
      <c r="S5" s="72">
        <f>F5+L5+O5</f>
        <v>0</v>
      </c>
      <c r="T5" s="621">
        <f>P5*2+Q5*1</f>
        <v>0</v>
      </c>
      <c r="U5" s="621"/>
      <c r="V5" s="74">
        <f>1+IF(T5&lt;T4,1,0)+IF(T5&lt;T6,1,0)+IF(T5&lt;T7,1,0)</f>
        <v>1</v>
      </c>
      <c r="W5" s="62"/>
      <c r="X5" s="65"/>
      <c r="Y5" s="65"/>
      <c r="Z5" s="75"/>
    </row>
    <row r="6" spans="1:26" s="63" customFormat="1" ht="21">
      <c r="A6" s="101">
        <v>3</v>
      </c>
      <c r="B6" s="66" t="s">
        <v>76</v>
      </c>
      <c r="C6" s="67">
        <v>602235700</v>
      </c>
      <c r="D6" s="76">
        <f>L4</f>
        <v>0</v>
      </c>
      <c r="E6" s="77" t="s">
        <v>5</v>
      </c>
      <c r="F6" s="78">
        <f>J4</f>
        <v>0</v>
      </c>
      <c r="G6" s="76">
        <f>L5</f>
        <v>0</v>
      </c>
      <c r="H6" s="77" t="s">
        <v>5</v>
      </c>
      <c r="I6" s="78">
        <f>J5</f>
        <v>0</v>
      </c>
      <c r="J6" s="119"/>
      <c r="K6" s="120"/>
      <c r="L6" s="121"/>
      <c r="M6" s="68">
        <v>0</v>
      </c>
      <c r="N6" s="69" t="s">
        <v>5</v>
      </c>
      <c r="O6" s="70">
        <v>0</v>
      </c>
      <c r="P6" s="71">
        <f>IF(D6&gt;F6,1,0)+IF(G6&gt;I6,1,0)+IF(M6&gt;O6,1,0)</f>
        <v>0</v>
      </c>
      <c r="Q6" s="72">
        <f>IF(D6&lt;F6,1,0)+IF(G6&lt;I6,1,0)+IF(M6&lt;O6,1,0)</f>
        <v>0</v>
      </c>
      <c r="R6" s="73">
        <f>D6+G6+M6</f>
        <v>0</v>
      </c>
      <c r="S6" s="72">
        <f>F6+I6+O6</f>
        <v>0</v>
      </c>
      <c r="T6" s="621">
        <f>P6*2+Q6*1</f>
        <v>0</v>
      </c>
      <c r="U6" s="621"/>
      <c r="V6" s="74">
        <f>1+IF(T6&lt;T4,1,0)+IF(T6&lt;T5,1,0)+IF(T6&lt;T7,1,0)</f>
        <v>1</v>
      </c>
      <c r="W6" s="62"/>
      <c r="X6" s="65"/>
      <c r="Y6" s="65"/>
      <c r="Z6" s="75"/>
    </row>
    <row r="7" spans="1:26" s="63" customFormat="1" ht="21">
      <c r="A7" s="101">
        <v>4</v>
      </c>
      <c r="B7" s="66" t="s">
        <v>77</v>
      </c>
      <c r="C7" s="67">
        <v>737215132</v>
      </c>
      <c r="D7" s="76">
        <f>O4</f>
        <v>0</v>
      </c>
      <c r="E7" s="77" t="s">
        <v>5</v>
      </c>
      <c r="F7" s="78">
        <f>M4</f>
        <v>0</v>
      </c>
      <c r="G7" s="76">
        <f>O5</f>
        <v>0</v>
      </c>
      <c r="H7" s="77" t="s">
        <v>5</v>
      </c>
      <c r="I7" s="78">
        <f>M5</f>
        <v>0</v>
      </c>
      <c r="J7" s="76">
        <f>O6</f>
        <v>0</v>
      </c>
      <c r="K7" s="77" t="s">
        <v>5</v>
      </c>
      <c r="L7" s="78">
        <f>M6</f>
        <v>0</v>
      </c>
      <c r="M7" s="119"/>
      <c r="N7" s="120"/>
      <c r="O7" s="121"/>
      <c r="P7" s="71">
        <f>IF(D7&gt;F7,1,0)+IF(G7&gt;I7,1,0)+IF(J7&gt;L7,1,0)</f>
        <v>0</v>
      </c>
      <c r="Q7" s="72">
        <f>IF(D7&lt;F7,1,0)+IF(G7&lt;I7,1,0)+IF(J7&lt;L7,1,0)</f>
        <v>0</v>
      </c>
      <c r="R7" s="73">
        <f>D7+G7+J7</f>
        <v>0</v>
      </c>
      <c r="S7" s="72">
        <f>F7+I7+L7</f>
        <v>0</v>
      </c>
      <c r="T7" s="621">
        <f>P7*2+Q7*1</f>
        <v>0</v>
      </c>
      <c r="U7" s="621"/>
      <c r="V7" s="74">
        <f>1+IF(T7&lt;T4,1,0)+IF(T7&lt;T5,1,0)+IF(T7&lt;T6,1,0)</f>
        <v>1</v>
      </c>
      <c r="W7" s="62"/>
      <c r="X7" s="65"/>
      <c r="Y7" s="65"/>
      <c r="Z7" s="75"/>
    </row>
    <row r="8" spans="1:26" ht="20.25">
      <c r="A8" s="79"/>
      <c r="B8" s="79"/>
      <c r="C8" s="79"/>
      <c r="D8" s="80"/>
      <c r="E8" s="79"/>
      <c r="F8" s="80"/>
      <c r="G8" s="80"/>
      <c r="H8" s="79"/>
      <c r="I8" s="80"/>
      <c r="J8" s="80"/>
      <c r="K8" s="79"/>
      <c r="L8" s="80"/>
      <c r="M8" s="80"/>
      <c r="N8" s="79"/>
      <c r="O8" s="80"/>
      <c r="P8" s="81"/>
      <c r="Q8" s="80"/>
      <c r="R8" s="81"/>
      <c r="S8" s="80"/>
      <c r="T8" s="624"/>
      <c r="U8" s="624"/>
      <c r="V8" s="79"/>
      <c r="X8" s="83"/>
      <c r="Y8" s="83"/>
      <c r="Z8" s="84"/>
    </row>
    <row r="9" spans="1:26" s="2" customFormat="1" ht="15.75">
      <c r="A9" s="5"/>
      <c r="B9" s="92" t="s">
        <v>79</v>
      </c>
      <c r="C9" s="5"/>
      <c r="D9" s="6"/>
      <c r="E9" s="5"/>
      <c r="F9" s="6"/>
      <c r="G9" s="6"/>
      <c r="H9" s="5"/>
      <c r="I9" s="6"/>
      <c r="J9" s="6"/>
      <c r="K9" s="5"/>
      <c r="L9" s="6"/>
      <c r="M9" s="6"/>
      <c r="N9" s="5"/>
      <c r="O9" s="6"/>
      <c r="P9" s="93"/>
      <c r="Q9" s="6"/>
      <c r="R9" s="93"/>
      <c r="S9" s="6"/>
      <c r="T9" s="7"/>
      <c r="U9" s="7"/>
      <c r="V9" s="5"/>
      <c r="W9" s="1"/>
      <c r="X9" s="3"/>
      <c r="Y9" s="3"/>
      <c r="Z9" s="4"/>
    </row>
    <row r="10" spans="1:26" s="2" customFormat="1" ht="15.75">
      <c r="A10" s="5"/>
      <c r="B10" s="92" t="s">
        <v>78</v>
      </c>
      <c r="C10" s="5"/>
      <c r="D10" s="6"/>
      <c r="E10" s="5"/>
      <c r="F10" s="6"/>
      <c r="G10" s="6"/>
      <c r="H10" s="5"/>
      <c r="I10" s="6"/>
      <c r="J10" s="6"/>
      <c r="K10" s="5"/>
      <c r="L10" s="6"/>
      <c r="M10" s="6"/>
      <c r="N10" s="5"/>
      <c r="O10" s="6"/>
      <c r="P10" s="93"/>
      <c r="Q10" s="6"/>
      <c r="R10" s="93"/>
      <c r="S10" s="6"/>
      <c r="T10" s="7"/>
      <c r="U10" s="7"/>
      <c r="V10" s="5"/>
      <c r="W10" s="1"/>
      <c r="X10" s="3"/>
      <c r="Y10" s="3"/>
      <c r="Z10" s="4"/>
    </row>
    <row r="11" spans="1:26" s="2" customFormat="1" ht="15.75">
      <c r="A11" s="5"/>
      <c r="B11" s="5"/>
      <c r="C11" s="5"/>
      <c r="D11" s="6"/>
      <c r="E11" s="5"/>
      <c r="F11" s="6"/>
      <c r="G11" s="6"/>
      <c r="H11" s="5"/>
      <c r="I11" s="6"/>
      <c r="J11" s="6"/>
      <c r="K11" s="5"/>
      <c r="L11" s="6"/>
      <c r="M11" s="6"/>
      <c r="N11" s="5"/>
      <c r="O11" s="6"/>
      <c r="P11" s="93"/>
      <c r="Q11" s="6"/>
      <c r="R11" s="93"/>
      <c r="S11" s="6"/>
      <c r="T11" s="7"/>
      <c r="U11" s="7"/>
      <c r="V11" s="5"/>
      <c r="W11" s="1"/>
      <c r="X11" s="3"/>
      <c r="Y11" s="3"/>
      <c r="Z11" s="4"/>
    </row>
    <row r="12" spans="1:26" s="98" customFormat="1" ht="20.25">
      <c r="A12" s="94"/>
      <c r="B12" s="627" t="s">
        <v>13</v>
      </c>
      <c r="C12" s="627"/>
      <c r="D12" s="627"/>
      <c r="E12" s="627"/>
      <c r="F12" s="627"/>
      <c r="G12" s="627"/>
      <c r="H12" s="627"/>
      <c r="I12" s="627"/>
      <c r="J12" s="627"/>
      <c r="K12" s="627"/>
      <c r="L12" s="627"/>
      <c r="M12" s="627"/>
      <c r="N12" s="627"/>
      <c r="O12" s="627"/>
      <c r="P12" s="627"/>
      <c r="Q12" s="627"/>
      <c r="R12" s="627"/>
      <c r="S12" s="627"/>
      <c r="T12" s="627"/>
      <c r="U12" s="627"/>
      <c r="V12" s="627"/>
      <c r="W12" s="95"/>
      <c r="X12" s="96"/>
      <c r="Y12" s="96"/>
      <c r="Z12" s="97"/>
    </row>
    <row r="13" spans="1:22" s="98" customFormat="1" ht="18">
      <c r="A13" s="99"/>
      <c r="B13" s="622" t="s">
        <v>14</v>
      </c>
      <c r="C13" s="622"/>
      <c r="D13" s="622"/>
      <c r="E13" s="622"/>
      <c r="F13" s="622"/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622"/>
      <c r="R13" s="622"/>
      <c r="S13" s="622"/>
      <c r="T13" s="622"/>
      <c r="U13" s="622"/>
      <c r="V13" s="622"/>
    </row>
    <row r="14" spans="1:22" s="98" customFormat="1" ht="18">
      <c r="A14" s="99"/>
      <c r="B14" s="622"/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</row>
    <row r="15" spans="1:22" s="98" customFormat="1" ht="18">
      <c r="A15" s="99"/>
      <c r="B15" s="622"/>
      <c r="C15" s="622"/>
      <c r="D15" s="622"/>
      <c r="E15" s="622"/>
      <c r="F15" s="622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</row>
    <row r="16" spans="1:22" s="98" customFormat="1" ht="18">
      <c r="A16" s="99"/>
      <c r="B16" s="622"/>
      <c r="C16" s="622"/>
      <c r="D16" s="622"/>
      <c r="E16" s="622"/>
      <c r="F16" s="622"/>
      <c r="G16" s="622"/>
      <c r="H16" s="622"/>
      <c r="I16" s="622"/>
      <c r="J16" s="622"/>
      <c r="K16" s="622"/>
      <c r="L16" s="622"/>
      <c r="M16" s="622"/>
      <c r="N16" s="622"/>
      <c r="O16" s="622"/>
      <c r="P16" s="622"/>
      <c r="Q16" s="622"/>
      <c r="R16" s="622"/>
      <c r="S16" s="622"/>
      <c r="T16" s="622"/>
      <c r="U16" s="622"/>
      <c r="V16" s="622"/>
    </row>
    <row r="17" spans="1:23" s="98" customFormat="1" ht="18">
      <c r="A17" s="95"/>
      <c r="B17" s="623" t="s">
        <v>15</v>
      </c>
      <c r="C17" s="623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23"/>
      <c r="O17" s="623"/>
      <c r="P17" s="623"/>
      <c r="Q17" s="623"/>
      <c r="R17" s="623"/>
      <c r="S17" s="623"/>
      <c r="T17" s="623"/>
      <c r="U17" s="623"/>
      <c r="V17" s="623"/>
      <c r="W17" s="95"/>
    </row>
    <row r="18" spans="1:23" s="98" customFormat="1" ht="18">
      <c r="A18" s="95"/>
      <c r="B18" s="623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623"/>
      <c r="N18" s="623"/>
      <c r="O18" s="623"/>
      <c r="P18" s="623"/>
      <c r="Q18" s="623"/>
      <c r="R18" s="623"/>
      <c r="S18" s="623"/>
      <c r="T18" s="623"/>
      <c r="U18" s="623"/>
      <c r="V18" s="623"/>
      <c r="W18" s="95"/>
    </row>
    <row r="19" spans="1:23" s="98" customFormat="1" ht="18">
      <c r="A19" s="95"/>
      <c r="B19" s="623"/>
      <c r="C19" s="623"/>
      <c r="D19" s="623"/>
      <c r="E19" s="623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3"/>
      <c r="Q19" s="623"/>
      <c r="R19" s="623"/>
      <c r="S19" s="623"/>
      <c r="T19" s="623"/>
      <c r="U19" s="623"/>
      <c r="V19" s="623"/>
      <c r="W19" s="95"/>
    </row>
    <row r="20" spans="1:23" s="98" customFormat="1" ht="18">
      <c r="A20" s="95"/>
      <c r="B20" s="623"/>
      <c r="C20" s="623"/>
      <c r="D20" s="623"/>
      <c r="E20" s="623"/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3"/>
      <c r="Q20" s="623"/>
      <c r="R20" s="623"/>
      <c r="S20" s="623"/>
      <c r="T20" s="623"/>
      <c r="U20" s="623"/>
      <c r="V20" s="623"/>
      <c r="W20" s="95"/>
    </row>
    <row r="21" spans="1:23" s="98" customFormat="1" ht="18">
      <c r="A21" s="95"/>
      <c r="B21" s="625" t="s">
        <v>16</v>
      </c>
      <c r="C21" s="625"/>
      <c r="D21" s="625"/>
      <c r="E21" s="625"/>
      <c r="F21" s="625"/>
      <c r="G21" s="625"/>
      <c r="H21" s="625"/>
      <c r="I21" s="625"/>
      <c r="J21" s="625"/>
      <c r="K21" s="625"/>
      <c r="L21" s="625"/>
      <c r="M21" s="625"/>
      <c r="N21" s="625"/>
      <c r="O21" s="625"/>
      <c r="P21" s="625"/>
      <c r="Q21" s="625"/>
      <c r="R21" s="625"/>
      <c r="S21" s="625"/>
      <c r="T21" s="625"/>
      <c r="U21" s="625"/>
      <c r="V21" s="625"/>
      <c r="W21" s="95"/>
    </row>
    <row r="22" spans="1:23" s="98" customFormat="1" ht="18">
      <c r="A22" s="95"/>
      <c r="B22" s="625"/>
      <c r="C22" s="625"/>
      <c r="D22" s="625"/>
      <c r="E22" s="625"/>
      <c r="F22" s="625"/>
      <c r="G22" s="625"/>
      <c r="H22" s="625"/>
      <c r="I22" s="625"/>
      <c r="J22" s="625"/>
      <c r="K22" s="625"/>
      <c r="L22" s="625"/>
      <c r="M22" s="625"/>
      <c r="N22" s="625"/>
      <c r="O22" s="625"/>
      <c r="P22" s="625"/>
      <c r="Q22" s="625"/>
      <c r="R22" s="625"/>
      <c r="S22" s="625"/>
      <c r="T22" s="625"/>
      <c r="U22" s="625"/>
      <c r="V22" s="625"/>
      <c r="W22" s="95"/>
    </row>
    <row r="23" spans="1:23" s="98" customFormat="1" ht="18">
      <c r="A23" s="95"/>
      <c r="B23" s="625"/>
      <c r="C23" s="625"/>
      <c r="D23" s="625"/>
      <c r="E23" s="625"/>
      <c r="F23" s="625"/>
      <c r="G23" s="625"/>
      <c r="H23" s="625"/>
      <c r="I23" s="625"/>
      <c r="J23" s="625"/>
      <c r="K23" s="625"/>
      <c r="L23" s="625"/>
      <c r="M23" s="625"/>
      <c r="N23" s="625"/>
      <c r="O23" s="625"/>
      <c r="P23" s="625"/>
      <c r="Q23" s="625"/>
      <c r="R23" s="625"/>
      <c r="S23" s="625"/>
      <c r="T23" s="625"/>
      <c r="U23" s="625"/>
      <c r="V23" s="625"/>
      <c r="W23" s="95"/>
    </row>
    <row r="24" spans="2:22" ht="20.25">
      <c r="B24" s="626"/>
      <c r="C24" s="626"/>
      <c r="D24" s="626"/>
      <c r="E24" s="626"/>
      <c r="F24" s="626"/>
      <c r="G24" s="626"/>
      <c r="H24" s="626"/>
      <c r="I24" s="626"/>
      <c r="J24" s="626"/>
      <c r="K24" s="626"/>
      <c r="L24" s="626"/>
      <c r="M24" s="626"/>
      <c r="N24" s="626"/>
      <c r="O24" s="626"/>
      <c r="P24" s="626"/>
      <c r="Q24" s="626"/>
      <c r="R24" s="626"/>
      <c r="S24" s="626"/>
      <c r="T24" s="626"/>
      <c r="U24" s="626"/>
      <c r="V24" s="626"/>
    </row>
    <row r="25" spans="2:16" ht="20.25">
      <c r="B25" s="100" t="s">
        <v>80</v>
      </c>
      <c r="L25" s="88" t="s">
        <v>81</v>
      </c>
      <c r="P25" s="90"/>
    </row>
    <row r="26" ht="20.25">
      <c r="P26" s="90"/>
    </row>
    <row r="27" ht="20.25">
      <c r="P27" s="90"/>
    </row>
    <row r="28" ht="20.25">
      <c r="P28" s="90"/>
    </row>
    <row r="29" ht="20.25">
      <c r="P29" s="90"/>
    </row>
    <row r="30" ht="20.25">
      <c r="P30" s="90"/>
    </row>
    <row r="31" ht="20.25">
      <c r="P31" s="90"/>
    </row>
    <row r="32" ht="20.25">
      <c r="P32" s="90"/>
    </row>
    <row r="33" ht="20.25">
      <c r="P33" s="90"/>
    </row>
    <row r="34" ht="20.25">
      <c r="P34" s="90"/>
    </row>
    <row r="35" ht="20.25">
      <c r="P35" s="90"/>
    </row>
    <row r="36" ht="20.25">
      <c r="P36" s="90"/>
    </row>
    <row r="37" ht="20.25">
      <c r="P37" s="90"/>
    </row>
    <row r="38" ht="20.25">
      <c r="P38" s="90"/>
    </row>
    <row r="39" ht="20.25">
      <c r="P39" s="90"/>
    </row>
    <row r="40" ht="20.25">
      <c r="P40" s="90"/>
    </row>
  </sheetData>
  <sheetProtection/>
  <protectedRanges>
    <protectedRange sqref="G4 I4 J4:J5 L4:L5 M4:M6 O4:O6 B4:B7 B12:V26 V4:V7" name="Oblast1_1"/>
  </protectedRanges>
  <mergeCells count="21">
    <mergeCell ref="A1:V1"/>
    <mergeCell ref="R3:S3"/>
    <mergeCell ref="T3:U3"/>
    <mergeCell ref="T4:U4"/>
    <mergeCell ref="T5:U5"/>
    <mergeCell ref="B23:V23"/>
    <mergeCell ref="T7:U7"/>
    <mergeCell ref="B20:V20"/>
    <mergeCell ref="B13:V13"/>
    <mergeCell ref="B14:V14"/>
    <mergeCell ref="B15:V15"/>
    <mergeCell ref="B24:V24"/>
    <mergeCell ref="B16:V16"/>
    <mergeCell ref="B17:V17"/>
    <mergeCell ref="B18:V18"/>
    <mergeCell ref="B19:V19"/>
    <mergeCell ref="T6:U6"/>
    <mergeCell ref="B21:V21"/>
    <mergeCell ref="T8:U8"/>
    <mergeCell ref="B12:V12"/>
    <mergeCell ref="B22:V2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40"/>
  <sheetViews>
    <sheetView zoomScalePageLayoutView="0" workbookViewId="0" topLeftCell="A1">
      <selection activeCell="A1" sqref="A1:IV16384"/>
    </sheetView>
  </sheetViews>
  <sheetFormatPr defaultColWidth="1.7109375" defaultRowHeight="15"/>
  <cols>
    <col min="1" max="1" width="4.7109375" style="82" customWidth="1"/>
    <col min="2" max="2" width="42.140625" style="82" customWidth="1"/>
    <col min="3" max="3" width="9.7109375" style="82" hidden="1" customWidth="1"/>
    <col min="4" max="4" width="5.7109375" style="87" customWidth="1"/>
    <col min="5" max="5" width="1.7109375" style="82" customWidth="1"/>
    <col min="6" max="6" width="5.7109375" style="88" customWidth="1"/>
    <col min="7" max="7" width="5.7109375" style="87" customWidth="1"/>
    <col min="8" max="8" width="1.7109375" style="82" customWidth="1"/>
    <col min="9" max="9" width="5.7109375" style="88" customWidth="1"/>
    <col min="10" max="10" width="5.7109375" style="89" customWidth="1"/>
    <col min="11" max="11" width="1.7109375" style="82" customWidth="1"/>
    <col min="12" max="12" width="5.7109375" style="88" customWidth="1"/>
    <col min="13" max="13" width="5.7109375" style="89" customWidth="1"/>
    <col min="14" max="14" width="1.7109375" style="82" customWidth="1"/>
    <col min="15" max="15" width="5.7109375" style="88" customWidth="1"/>
    <col min="16" max="16" width="8.7109375" style="89" customWidth="1"/>
    <col min="17" max="17" width="8.7109375" style="87" customWidth="1"/>
    <col min="18" max="18" width="8.8515625" style="89" customWidth="1"/>
    <col min="19" max="19" width="8.8515625" style="87" customWidth="1"/>
    <col min="20" max="20" width="5.28125" style="82" customWidth="1"/>
    <col min="21" max="21" width="13.7109375" style="82" customWidth="1"/>
    <col min="22" max="22" width="10.00390625" style="82" customWidth="1"/>
    <col min="23" max="23" width="7.00390625" style="82" customWidth="1"/>
    <col min="24" max="241" width="9.140625" style="85" customWidth="1"/>
    <col min="242" max="242" width="2.7109375" style="85" customWidth="1"/>
    <col min="243" max="243" width="17.57421875" style="85" bestFit="1" customWidth="1"/>
    <col min="244" max="244" width="0" style="85" hidden="1" customWidth="1"/>
    <col min="245" max="16384" width="1.7109375" style="85" customWidth="1"/>
  </cols>
  <sheetData>
    <row r="1" spans="1:23" s="63" customFormat="1" ht="36">
      <c r="A1" s="617" t="s">
        <v>83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2"/>
    </row>
    <row r="2" spans="1:23" s="63" customFormat="1" ht="21">
      <c r="A2" s="102"/>
      <c r="B2" s="102"/>
      <c r="C2" s="102"/>
      <c r="D2" s="103"/>
      <c r="E2" s="102"/>
      <c r="F2" s="104"/>
      <c r="G2" s="103"/>
      <c r="H2" s="102"/>
      <c r="I2" s="104"/>
      <c r="J2" s="105"/>
      <c r="K2" s="102"/>
      <c r="L2" s="104"/>
      <c r="M2" s="105"/>
      <c r="N2" s="102"/>
      <c r="O2" s="104"/>
      <c r="P2" s="106"/>
      <c r="Q2" s="103"/>
      <c r="R2" s="105"/>
      <c r="S2" s="103"/>
      <c r="T2" s="102"/>
      <c r="U2" s="102"/>
      <c r="V2" s="102"/>
      <c r="W2" s="62"/>
    </row>
    <row r="3" spans="1:26" s="62" customFormat="1" ht="21">
      <c r="A3" s="107"/>
      <c r="B3" s="108" t="s">
        <v>6</v>
      </c>
      <c r="C3" s="109" t="s">
        <v>0</v>
      </c>
      <c r="D3" s="110"/>
      <c r="E3" s="111">
        <v>1</v>
      </c>
      <c r="F3" s="112"/>
      <c r="G3" s="110"/>
      <c r="H3" s="111">
        <v>2</v>
      </c>
      <c r="I3" s="112"/>
      <c r="J3" s="110"/>
      <c r="K3" s="111">
        <v>3</v>
      </c>
      <c r="L3" s="112"/>
      <c r="M3" s="110"/>
      <c r="N3" s="111">
        <v>4</v>
      </c>
      <c r="O3" s="112"/>
      <c r="P3" s="113" t="s">
        <v>1</v>
      </c>
      <c r="Q3" s="114" t="s">
        <v>2</v>
      </c>
      <c r="R3" s="619" t="s">
        <v>73</v>
      </c>
      <c r="S3" s="620"/>
      <c r="T3" s="618" t="s">
        <v>3</v>
      </c>
      <c r="U3" s="618"/>
      <c r="V3" s="115" t="s">
        <v>4</v>
      </c>
      <c r="W3" s="64"/>
      <c r="X3" s="65"/>
      <c r="Y3" s="65"/>
      <c r="Z3" s="65"/>
    </row>
    <row r="4" spans="1:26" s="63" customFormat="1" ht="21">
      <c r="A4" s="101">
        <v>1</v>
      </c>
      <c r="B4" s="66" t="s">
        <v>74</v>
      </c>
      <c r="C4" s="67">
        <v>777644380</v>
      </c>
      <c r="D4" s="116"/>
      <c r="E4" s="117"/>
      <c r="F4" s="118"/>
      <c r="G4" s="68">
        <v>0</v>
      </c>
      <c r="H4" s="69" t="s">
        <v>5</v>
      </c>
      <c r="I4" s="70">
        <v>0</v>
      </c>
      <c r="J4" s="68">
        <v>0</v>
      </c>
      <c r="K4" s="69" t="s">
        <v>5</v>
      </c>
      <c r="L4" s="70">
        <v>0</v>
      </c>
      <c r="M4" s="68">
        <v>0</v>
      </c>
      <c r="N4" s="69" t="s">
        <v>5</v>
      </c>
      <c r="O4" s="70">
        <v>0</v>
      </c>
      <c r="P4" s="71">
        <f>IF(G4&gt;I4,1,0)+IF(J4&gt;L4,1,0)+IF(M4&gt;O4,1,0)</f>
        <v>0</v>
      </c>
      <c r="Q4" s="72">
        <f>IF(G4&lt;I4,1,0)+IF(J4&lt;L4,1,0)+IF(M4&lt;O4,1,0)</f>
        <v>0</v>
      </c>
      <c r="R4" s="73">
        <f>G4+J4+M4</f>
        <v>0</v>
      </c>
      <c r="S4" s="72">
        <f>I4+L4+O4</f>
        <v>0</v>
      </c>
      <c r="T4" s="621">
        <f>P4*2+Q4*1</f>
        <v>0</v>
      </c>
      <c r="U4" s="621"/>
      <c r="V4" s="74">
        <f>1+IF(T4&lt;T5,1,0)+IF(T4&lt;T6,1,0)+IF(T4&lt;T7,1,0)</f>
        <v>1</v>
      </c>
      <c r="W4" s="62"/>
      <c r="X4" s="65"/>
      <c r="Y4" s="65"/>
      <c r="Z4" s="75"/>
    </row>
    <row r="5" spans="1:26" s="63" customFormat="1" ht="21">
      <c r="A5" s="101">
        <v>2</v>
      </c>
      <c r="B5" s="66" t="s">
        <v>75</v>
      </c>
      <c r="C5" s="67">
        <v>602693433</v>
      </c>
      <c r="D5" s="76">
        <f>I4</f>
        <v>0</v>
      </c>
      <c r="E5" s="77" t="s">
        <v>5</v>
      </c>
      <c r="F5" s="78">
        <f>G4</f>
        <v>0</v>
      </c>
      <c r="G5" s="119"/>
      <c r="H5" s="120"/>
      <c r="I5" s="121"/>
      <c r="J5" s="68">
        <v>0</v>
      </c>
      <c r="K5" s="69" t="s">
        <v>5</v>
      </c>
      <c r="L5" s="70">
        <v>0</v>
      </c>
      <c r="M5" s="68">
        <v>0</v>
      </c>
      <c r="N5" s="69" t="s">
        <v>5</v>
      </c>
      <c r="O5" s="70">
        <v>0</v>
      </c>
      <c r="P5" s="71">
        <f>IF(D5&gt;F5,1,0)+IF(J5&gt;L5,1,0)+IF(M5&gt;O5,1,0)</f>
        <v>0</v>
      </c>
      <c r="Q5" s="72">
        <f>IF(D5&lt;F5,1,0)+IF(J5&lt;L5,1,0)+IF(M5&lt;O5,1,0)</f>
        <v>0</v>
      </c>
      <c r="R5" s="73">
        <f>D5+J5+M5</f>
        <v>0</v>
      </c>
      <c r="S5" s="72">
        <f>F5+L5+O5</f>
        <v>0</v>
      </c>
      <c r="T5" s="621">
        <f>P5*2+Q5*1</f>
        <v>0</v>
      </c>
      <c r="U5" s="621"/>
      <c r="V5" s="74">
        <f>1+IF(T5&lt;T4,1,0)+IF(T5&lt;T6,1,0)+IF(T5&lt;T7,1,0)</f>
        <v>1</v>
      </c>
      <c r="W5" s="62"/>
      <c r="X5" s="65"/>
      <c r="Y5" s="65"/>
      <c r="Z5" s="75"/>
    </row>
    <row r="6" spans="1:26" s="63" customFormat="1" ht="21">
      <c r="A6" s="101">
        <v>3</v>
      </c>
      <c r="B6" s="66" t="s">
        <v>76</v>
      </c>
      <c r="C6" s="67">
        <v>602235700</v>
      </c>
      <c r="D6" s="76">
        <f>L4</f>
        <v>0</v>
      </c>
      <c r="E6" s="77" t="s">
        <v>5</v>
      </c>
      <c r="F6" s="78">
        <f>J4</f>
        <v>0</v>
      </c>
      <c r="G6" s="76">
        <f>L5</f>
        <v>0</v>
      </c>
      <c r="H6" s="77" t="s">
        <v>5</v>
      </c>
      <c r="I6" s="78">
        <f>J5</f>
        <v>0</v>
      </c>
      <c r="J6" s="119"/>
      <c r="K6" s="120"/>
      <c r="L6" s="121"/>
      <c r="M6" s="68">
        <v>0</v>
      </c>
      <c r="N6" s="69" t="s">
        <v>5</v>
      </c>
      <c r="O6" s="70">
        <v>0</v>
      </c>
      <c r="P6" s="71">
        <f>IF(D6&gt;F6,1,0)+IF(G6&gt;I6,1,0)+IF(M6&gt;O6,1,0)</f>
        <v>0</v>
      </c>
      <c r="Q6" s="72">
        <f>IF(D6&lt;F6,1,0)+IF(G6&lt;I6,1,0)+IF(M6&lt;O6,1,0)</f>
        <v>0</v>
      </c>
      <c r="R6" s="73">
        <f>D6+G6+M6</f>
        <v>0</v>
      </c>
      <c r="S6" s="72">
        <f>F6+I6+O6</f>
        <v>0</v>
      </c>
      <c r="T6" s="621">
        <f>P6*2+Q6*1</f>
        <v>0</v>
      </c>
      <c r="U6" s="621"/>
      <c r="V6" s="74">
        <f>1+IF(T6&lt;T4,1,0)+IF(T6&lt;T5,1,0)+IF(T6&lt;T7,1,0)</f>
        <v>1</v>
      </c>
      <c r="W6" s="62"/>
      <c r="X6" s="65"/>
      <c r="Y6" s="65"/>
      <c r="Z6" s="75"/>
    </row>
    <row r="7" spans="1:26" s="63" customFormat="1" ht="21">
      <c r="A7" s="101">
        <v>4</v>
      </c>
      <c r="B7" s="66" t="s">
        <v>77</v>
      </c>
      <c r="C7" s="67">
        <v>737215132</v>
      </c>
      <c r="D7" s="76">
        <f>O4</f>
        <v>0</v>
      </c>
      <c r="E7" s="77" t="s">
        <v>5</v>
      </c>
      <c r="F7" s="78">
        <f>M4</f>
        <v>0</v>
      </c>
      <c r="G7" s="76">
        <f>O5</f>
        <v>0</v>
      </c>
      <c r="H7" s="77" t="s">
        <v>5</v>
      </c>
      <c r="I7" s="78">
        <f>M5</f>
        <v>0</v>
      </c>
      <c r="J7" s="76">
        <f>O6</f>
        <v>0</v>
      </c>
      <c r="K7" s="77" t="s">
        <v>5</v>
      </c>
      <c r="L7" s="78">
        <f>M6</f>
        <v>0</v>
      </c>
      <c r="M7" s="119"/>
      <c r="N7" s="120"/>
      <c r="O7" s="121"/>
      <c r="P7" s="71">
        <f>IF(D7&gt;F7,1,0)+IF(G7&gt;I7,1,0)+IF(J7&gt;L7,1,0)</f>
        <v>0</v>
      </c>
      <c r="Q7" s="72">
        <f>IF(D7&lt;F7,1,0)+IF(G7&lt;I7,1,0)+IF(J7&lt;L7,1,0)</f>
        <v>0</v>
      </c>
      <c r="R7" s="73">
        <f>D7+G7+J7</f>
        <v>0</v>
      </c>
      <c r="S7" s="72">
        <f>F7+I7+L7</f>
        <v>0</v>
      </c>
      <c r="T7" s="621">
        <f>P7*2+Q7*1</f>
        <v>0</v>
      </c>
      <c r="U7" s="621"/>
      <c r="V7" s="74">
        <f>1+IF(T7&lt;T4,1,0)+IF(T7&lt;T5,1,0)+IF(T7&lt;T6,1,0)</f>
        <v>1</v>
      </c>
      <c r="W7" s="62"/>
      <c r="X7" s="65"/>
      <c r="Y7" s="65"/>
      <c r="Z7" s="75"/>
    </row>
    <row r="8" spans="1:26" ht="20.25">
      <c r="A8" s="79"/>
      <c r="B8" s="79"/>
      <c r="C8" s="79"/>
      <c r="D8" s="80"/>
      <c r="E8" s="79"/>
      <c r="F8" s="80"/>
      <c r="G8" s="80"/>
      <c r="H8" s="79"/>
      <c r="I8" s="80"/>
      <c r="J8" s="80"/>
      <c r="K8" s="79"/>
      <c r="L8" s="80"/>
      <c r="M8" s="80"/>
      <c r="N8" s="79"/>
      <c r="O8" s="80"/>
      <c r="P8" s="81"/>
      <c r="Q8" s="80"/>
      <c r="R8" s="81"/>
      <c r="S8" s="80"/>
      <c r="T8" s="624"/>
      <c r="U8" s="624"/>
      <c r="V8" s="79"/>
      <c r="X8" s="83"/>
      <c r="Y8" s="83"/>
      <c r="Z8" s="84"/>
    </row>
    <row r="9" spans="1:26" s="2" customFormat="1" ht="15.75">
      <c r="A9" s="5"/>
      <c r="B9" s="92" t="s">
        <v>79</v>
      </c>
      <c r="C9" s="5"/>
      <c r="D9" s="6"/>
      <c r="E9" s="5"/>
      <c r="F9" s="6"/>
      <c r="G9" s="6"/>
      <c r="H9" s="5"/>
      <c r="I9" s="6"/>
      <c r="J9" s="6"/>
      <c r="K9" s="5"/>
      <c r="L9" s="6"/>
      <c r="M9" s="6"/>
      <c r="N9" s="5"/>
      <c r="O9" s="6"/>
      <c r="P9" s="93"/>
      <c r="Q9" s="6"/>
      <c r="R9" s="93"/>
      <c r="S9" s="6"/>
      <c r="T9" s="7"/>
      <c r="U9" s="7"/>
      <c r="V9" s="5"/>
      <c r="W9" s="1"/>
      <c r="X9" s="3"/>
      <c r="Y9" s="3"/>
      <c r="Z9" s="4"/>
    </row>
    <row r="10" spans="1:26" s="2" customFormat="1" ht="15.75">
      <c r="A10" s="5"/>
      <c r="B10" s="92" t="s">
        <v>78</v>
      </c>
      <c r="C10" s="5"/>
      <c r="D10" s="6"/>
      <c r="E10" s="5"/>
      <c r="F10" s="6"/>
      <c r="G10" s="6"/>
      <c r="H10" s="5"/>
      <c r="I10" s="6"/>
      <c r="J10" s="6"/>
      <c r="K10" s="5"/>
      <c r="L10" s="6"/>
      <c r="M10" s="6"/>
      <c r="N10" s="5"/>
      <c r="O10" s="6"/>
      <c r="P10" s="93"/>
      <c r="Q10" s="6"/>
      <c r="R10" s="93"/>
      <c r="S10" s="6"/>
      <c r="T10" s="7"/>
      <c r="U10" s="7"/>
      <c r="V10" s="5"/>
      <c r="W10" s="1"/>
      <c r="X10" s="3"/>
      <c r="Y10" s="3"/>
      <c r="Z10" s="4"/>
    </row>
    <row r="11" spans="1:26" s="2" customFormat="1" ht="15.75">
      <c r="A11" s="5"/>
      <c r="B11" s="5"/>
      <c r="C11" s="5"/>
      <c r="D11" s="6"/>
      <c r="E11" s="5"/>
      <c r="F11" s="6"/>
      <c r="G11" s="6"/>
      <c r="H11" s="5"/>
      <c r="I11" s="6"/>
      <c r="J11" s="6"/>
      <c r="K11" s="5"/>
      <c r="L11" s="6"/>
      <c r="M11" s="6"/>
      <c r="N11" s="5"/>
      <c r="O11" s="6"/>
      <c r="P11" s="93"/>
      <c r="Q11" s="6"/>
      <c r="R11" s="93"/>
      <c r="S11" s="6"/>
      <c r="T11" s="7"/>
      <c r="U11" s="7"/>
      <c r="V11" s="5"/>
      <c r="W11" s="1"/>
      <c r="X11" s="3"/>
      <c r="Y11" s="3"/>
      <c r="Z11" s="4"/>
    </row>
    <row r="12" spans="1:26" s="98" customFormat="1" ht="20.25">
      <c r="A12" s="94"/>
      <c r="B12" s="627" t="s">
        <v>13</v>
      </c>
      <c r="C12" s="627"/>
      <c r="D12" s="627"/>
      <c r="E12" s="627"/>
      <c r="F12" s="627"/>
      <c r="G12" s="627"/>
      <c r="H12" s="627"/>
      <c r="I12" s="627"/>
      <c r="J12" s="627"/>
      <c r="K12" s="627"/>
      <c r="L12" s="627"/>
      <c r="M12" s="627"/>
      <c r="N12" s="627"/>
      <c r="O12" s="627"/>
      <c r="P12" s="627"/>
      <c r="Q12" s="627"/>
      <c r="R12" s="627"/>
      <c r="S12" s="627"/>
      <c r="T12" s="627"/>
      <c r="U12" s="627"/>
      <c r="V12" s="627"/>
      <c r="W12" s="95"/>
      <c r="X12" s="96"/>
      <c r="Y12" s="96"/>
      <c r="Z12" s="97"/>
    </row>
    <row r="13" spans="1:22" s="98" customFormat="1" ht="18">
      <c r="A13" s="99"/>
      <c r="B13" s="622" t="s">
        <v>14</v>
      </c>
      <c r="C13" s="622"/>
      <c r="D13" s="622"/>
      <c r="E13" s="622"/>
      <c r="F13" s="622"/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622"/>
      <c r="R13" s="622"/>
      <c r="S13" s="622"/>
      <c r="T13" s="622"/>
      <c r="U13" s="622"/>
      <c r="V13" s="622"/>
    </row>
    <row r="14" spans="1:22" s="98" customFormat="1" ht="18">
      <c r="A14" s="99"/>
      <c r="B14" s="622"/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</row>
    <row r="15" spans="1:22" s="98" customFormat="1" ht="18">
      <c r="A15" s="99"/>
      <c r="B15" s="622"/>
      <c r="C15" s="622"/>
      <c r="D15" s="622"/>
      <c r="E15" s="622"/>
      <c r="F15" s="622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</row>
    <row r="16" spans="1:22" s="98" customFormat="1" ht="18">
      <c r="A16" s="99"/>
      <c r="B16" s="622"/>
      <c r="C16" s="622"/>
      <c r="D16" s="622"/>
      <c r="E16" s="622"/>
      <c r="F16" s="622"/>
      <c r="G16" s="622"/>
      <c r="H16" s="622"/>
      <c r="I16" s="622"/>
      <c r="J16" s="622"/>
      <c r="K16" s="622"/>
      <c r="L16" s="622"/>
      <c r="M16" s="622"/>
      <c r="N16" s="622"/>
      <c r="O16" s="622"/>
      <c r="P16" s="622"/>
      <c r="Q16" s="622"/>
      <c r="R16" s="622"/>
      <c r="S16" s="622"/>
      <c r="T16" s="622"/>
      <c r="U16" s="622"/>
      <c r="V16" s="622"/>
    </row>
    <row r="17" spans="1:23" s="98" customFormat="1" ht="18">
      <c r="A17" s="95"/>
      <c r="B17" s="623" t="s">
        <v>15</v>
      </c>
      <c r="C17" s="623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23"/>
      <c r="O17" s="623"/>
      <c r="P17" s="623"/>
      <c r="Q17" s="623"/>
      <c r="R17" s="623"/>
      <c r="S17" s="623"/>
      <c r="T17" s="623"/>
      <c r="U17" s="623"/>
      <c r="V17" s="623"/>
      <c r="W17" s="95"/>
    </row>
    <row r="18" spans="1:23" s="98" customFormat="1" ht="18">
      <c r="A18" s="95"/>
      <c r="B18" s="623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623"/>
      <c r="N18" s="623"/>
      <c r="O18" s="623"/>
      <c r="P18" s="623"/>
      <c r="Q18" s="623"/>
      <c r="R18" s="623"/>
      <c r="S18" s="623"/>
      <c r="T18" s="623"/>
      <c r="U18" s="623"/>
      <c r="V18" s="623"/>
      <c r="W18" s="95"/>
    </row>
    <row r="19" spans="1:23" s="98" customFormat="1" ht="18">
      <c r="A19" s="95"/>
      <c r="B19" s="623"/>
      <c r="C19" s="623"/>
      <c r="D19" s="623"/>
      <c r="E19" s="623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3"/>
      <c r="Q19" s="623"/>
      <c r="R19" s="623"/>
      <c r="S19" s="623"/>
      <c r="T19" s="623"/>
      <c r="U19" s="623"/>
      <c r="V19" s="623"/>
      <c r="W19" s="95"/>
    </row>
    <row r="20" spans="1:23" s="98" customFormat="1" ht="18">
      <c r="A20" s="95"/>
      <c r="B20" s="623"/>
      <c r="C20" s="623"/>
      <c r="D20" s="623"/>
      <c r="E20" s="623"/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3"/>
      <c r="Q20" s="623"/>
      <c r="R20" s="623"/>
      <c r="S20" s="623"/>
      <c r="T20" s="623"/>
      <c r="U20" s="623"/>
      <c r="V20" s="623"/>
      <c r="W20" s="95"/>
    </row>
    <row r="21" spans="1:23" s="98" customFormat="1" ht="18">
      <c r="A21" s="95"/>
      <c r="B21" s="625" t="s">
        <v>16</v>
      </c>
      <c r="C21" s="625"/>
      <c r="D21" s="625"/>
      <c r="E21" s="625"/>
      <c r="F21" s="625"/>
      <c r="G21" s="625"/>
      <c r="H21" s="625"/>
      <c r="I21" s="625"/>
      <c r="J21" s="625"/>
      <c r="K21" s="625"/>
      <c r="L21" s="625"/>
      <c r="M21" s="625"/>
      <c r="N21" s="625"/>
      <c r="O21" s="625"/>
      <c r="P21" s="625"/>
      <c r="Q21" s="625"/>
      <c r="R21" s="625"/>
      <c r="S21" s="625"/>
      <c r="T21" s="625"/>
      <c r="U21" s="625"/>
      <c r="V21" s="625"/>
      <c r="W21" s="95"/>
    </row>
    <row r="22" spans="1:23" s="98" customFormat="1" ht="18">
      <c r="A22" s="95"/>
      <c r="B22" s="625"/>
      <c r="C22" s="625"/>
      <c r="D22" s="625"/>
      <c r="E22" s="625"/>
      <c r="F22" s="625"/>
      <c r="G22" s="625"/>
      <c r="H22" s="625"/>
      <c r="I22" s="625"/>
      <c r="J22" s="625"/>
      <c r="K22" s="625"/>
      <c r="L22" s="625"/>
      <c r="M22" s="625"/>
      <c r="N22" s="625"/>
      <c r="O22" s="625"/>
      <c r="P22" s="625"/>
      <c r="Q22" s="625"/>
      <c r="R22" s="625"/>
      <c r="S22" s="625"/>
      <c r="T22" s="625"/>
      <c r="U22" s="625"/>
      <c r="V22" s="625"/>
      <c r="W22" s="95"/>
    </row>
    <row r="23" spans="1:23" s="98" customFormat="1" ht="18">
      <c r="A23" s="95"/>
      <c r="B23" s="625"/>
      <c r="C23" s="625"/>
      <c r="D23" s="625"/>
      <c r="E23" s="625"/>
      <c r="F23" s="625"/>
      <c r="G23" s="625"/>
      <c r="H23" s="625"/>
      <c r="I23" s="625"/>
      <c r="J23" s="625"/>
      <c r="K23" s="625"/>
      <c r="L23" s="625"/>
      <c r="M23" s="625"/>
      <c r="N23" s="625"/>
      <c r="O23" s="625"/>
      <c r="P23" s="625"/>
      <c r="Q23" s="625"/>
      <c r="R23" s="625"/>
      <c r="S23" s="625"/>
      <c r="T23" s="625"/>
      <c r="U23" s="625"/>
      <c r="V23" s="625"/>
      <c r="W23" s="95"/>
    </row>
    <row r="24" spans="2:22" ht="20.25">
      <c r="B24" s="626"/>
      <c r="C24" s="626"/>
      <c r="D24" s="626"/>
      <c r="E24" s="626"/>
      <c r="F24" s="626"/>
      <c r="G24" s="626"/>
      <c r="H24" s="626"/>
      <c r="I24" s="626"/>
      <c r="J24" s="626"/>
      <c r="K24" s="626"/>
      <c r="L24" s="626"/>
      <c r="M24" s="626"/>
      <c r="N24" s="626"/>
      <c r="O24" s="626"/>
      <c r="P24" s="626"/>
      <c r="Q24" s="626"/>
      <c r="R24" s="626"/>
      <c r="S24" s="626"/>
      <c r="T24" s="626"/>
      <c r="U24" s="626"/>
      <c r="V24" s="626"/>
    </row>
    <row r="25" spans="2:16" ht="20.25">
      <c r="B25" s="100" t="s">
        <v>80</v>
      </c>
      <c r="L25" s="88" t="s">
        <v>81</v>
      </c>
      <c r="P25" s="90"/>
    </row>
    <row r="26" ht="20.25">
      <c r="P26" s="90"/>
    </row>
    <row r="27" ht="20.25">
      <c r="P27" s="90"/>
    </row>
    <row r="28" ht="20.25">
      <c r="P28" s="90"/>
    </row>
    <row r="29" ht="20.25">
      <c r="P29" s="90"/>
    </row>
    <row r="30" ht="20.25">
      <c r="P30" s="90"/>
    </row>
    <row r="31" ht="20.25">
      <c r="P31" s="90"/>
    </row>
    <row r="32" ht="20.25">
      <c r="P32" s="90"/>
    </row>
    <row r="33" ht="20.25">
      <c r="P33" s="90"/>
    </row>
    <row r="34" ht="20.25">
      <c r="P34" s="90"/>
    </row>
    <row r="35" ht="20.25">
      <c r="P35" s="90"/>
    </row>
    <row r="36" ht="20.25">
      <c r="P36" s="90"/>
    </row>
    <row r="37" ht="20.25">
      <c r="P37" s="90"/>
    </row>
    <row r="38" ht="20.25">
      <c r="P38" s="90"/>
    </row>
    <row r="39" ht="20.25">
      <c r="P39" s="90"/>
    </row>
    <row r="40" ht="20.25">
      <c r="P40" s="90"/>
    </row>
  </sheetData>
  <sheetProtection/>
  <protectedRanges>
    <protectedRange sqref="G4 I4 J4:J5 L4:L5 M4:M6 O4:O6 B4:B7 B12:V26 V4:V7" name="Oblast1_1"/>
  </protectedRanges>
  <mergeCells count="21">
    <mergeCell ref="A1:V1"/>
    <mergeCell ref="R3:S3"/>
    <mergeCell ref="T3:U3"/>
    <mergeCell ref="T4:U4"/>
    <mergeCell ref="T5:U5"/>
    <mergeCell ref="B23:V23"/>
    <mergeCell ref="T7:U7"/>
    <mergeCell ref="B20:V20"/>
    <mergeCell ref="B13:V13"/>
    <mergeCell ref="B14:V14"/>
    <mergeCell ref="B15:V15"/>
    <mergeCell ref="B24:V24"/>
    <mergeCell ref="B16:V16"/>
    <mergeCell ref="B17:V17"/>
    <mergeCell ref="B18:V18"/>
    <mergeCell ref="B19:V19"/>
    <mergeCell ref="T6:U6"/>
    <mergeCell ref="B21:V21"/>
    <mergeCell ref="T8:U8"/>
    <mergeCell ref="B12:V12"/>
    <mergeCell ref="B22:V2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40"/>
  <sheetViews>
    <sheetView zoomScalePageLayoutView="0" workbookViewId="0" topLeftCell="A1">
      <selection activeCell="A1" sqref="A1:V1"/>
    </sheetView>
  </sheetViews>
  <sheetFormatPr defaultColWidth="1.7109375" defaultRowHeight="15"/>
  <cols>
    <col min="1" max="1" width="4.7109375" style="82" customWidth="1"/>
    <col min="2" max="2" width="42.140625" style="82" customWidth="1"/>
    <col min="3" max="3" width="9.7109375" style="82" hidden="1" customWidth="1"/>
    <col min="4" max="4" width="5.7109375" style="87" customWidth="1"/>
    <col min="5" max="5" width="1.7109375" style="82" customWidth="1"/>
    <col min="6" max="6" width="5.7109375" style="88" customWidth="1"/>
    <col min="7" max="7" width="5.7109375" style="87" customWidth="1"/>
    <col min="8" max="8" width="1.7109375" style="82" customWidth="1"/>
    <col min="9" max="9" width="5.7109375" style="88" customWidth="1"/>
    <col min="10" max="10" width="5.7109375" style="89" customWidth="1"/>
    <col min="11" max="11" width="1.7109375" style="82" customWidth="1"/>
    <col min="12" max="12" width="5.7109375" style="88" customWidth="1"/>
    <col min="13" max="13" width="5.7109375" style="89" customWidth="1"/>
    <col min="14" max="14" width="1.7109375" style="82" customWidth="1"/>
    <col min="15" max="15" width="5.7109375" style="88" customWidth="1"/>
    <col min="16" max="16" width="8.7109375" style="89" customWidth="1"/>
    <col min="17" max="17" width="8.7109375" style="87" customWidth="1"/>
    <col min="18" max="18" width="8.8515625" style="89" customWidth="1"/>
    <col min="19" max="19" width="8.8515625" style="87" customWidth="1"/>
    <col min="20" max="20" width="5.28125" style="82" customWidth="1"/>
    <col min="21" max="21" width="13.7109375" style="82" customWidth="1"/>
    <col min="22" max="22" width="10.00390625" style="82" customWidth="1"/>
    <col min="23" max="23" width="7.00390625" style="82" customWidth="1"/>
    <col min="24" max="241" width="9.140625" style="85" customWidth="1"/>
    <col min="242" max="242" width="2.7109375" style="85" customWidth="1"/>
    <col min="243" max="243" width="17.57421875" style="85" bestFit="1" customWidth="1"/>
    <col min="244" max="244" width="0" style="85" hidden="1" customWidth="1"/>
    <col min="245" max="16384" width="1.7109375" style="85" customWidth="1"/>
  </cols>
  <sheetData>
    <row r="1" spans="1:23" s="63" customFormat="1" ht="36">
      <c r="A1" s="617" t="s">
        <v>84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2"/>
    </row>
    <row r="2" spans="1:23" s="63" customFormat="1" ht="21">
      <c r="A2" s="102"/>
      <c r="B2" s="102"/>
      <c r="C2" s="102"/>
      <c r="D2" s="103"/>
      <c r="E2" s="102"/>
      <c r="F2" s="104"/>
      <c r="G2" s="103"/>
      <c r="H2" s="102"/>
      <c r="I2" s="104"/>
      <c r="J2" s="105"/>
      <c r="K2" s="102"/>
      <c r="L2" s="104"/>
      <c r="M2" s="105"/>
      <c r="N2" s="102"/>
      <c r="O2" s="104"/>
      <c r="P2" s="106"/>
      <c r="Q2" s="103"/>
      <c r="R2" s="105"/>
      <c r="S2" s="103"/>
      <c r="T2" s="102"/>
      <c r="U2" s="102"/>
      <c r="V2" s="102"/>
      <c r="W2" s="62"/>
    </row>
    <row r="3" spans="1:26" s="62" customFormat="1" ht="21">
      <c r="A3" s="107"/>
      <c r="B3" s="108" t="s">
        <v>6</v>
      </c>
      <c r="C3" s="109" t="s">
        <v>0</v>
      </c>
      <c r="D3" s="110"/>
      <c r="E3" s="111">
        <v>1</v>
      </c>
      <c r="F3" s="112"/>
      <c r="G3" s="110"/>
      <c r="H3" s="111">
        <v>2</v>
      </c>
      <c r="I3" s="112"/>
      <c r="J3" s="110"/>
      <c r="K3" s="111">
        <v>3</v>
      </c>
      <c r="L3" s="112"/>
      <c r="M3" s="110"/>
      <c r="N3" s="111">
        <v>4</v>
      </c>
      <c r="O3" s="112"/>
      <c r="P3" s="113" t="s">
        <v>1</v>
      </c>
      <c r="Q3" s="114" t="s">
        <v>2</v>
      </c>
      <c r="R3" s="619" t="s">
        <v>73</v>
      </c>
      <c r="S3" s="620"/>
      <c r="T3" s="618" t="s">
        <v>3</v>
      </c>
      <c r="U3" s="618"/>
      <c r="V3" s="115" t="s">
        <v>4</v>
      </c>
      <c r="W3" s="64"/>
      <c r="X3" s="65"/>
      <c r="Y3" s="65"/>
      <c r="Z3" s="65"/>
    </row>
    <row r="4" spans="1:26" s="63" customFormat="1" ht="21">
      <c r="A4" s="101">
        <v>1</v>
      </c>
      <c r="B4" s="66" t="s">
        <v>74</v>
      </c>
      <c r="C4" s="67">
        <v>777644380</v>
      </c>
      <c r="D4" s="116"/>
      <c r="E4" s="117"/>
      <c r="F4" s="118"/>
      <c r="G4" s="68">
        <v>0</v>
      </c>
      <c r="H4" s="69" t="s">
        <v>5</v>
      </c>
      <c r="I4" s="70">
        <v>0</v>
      </c>
      <c r="J4" s="68">
        <v>0</v>
      </c>
      <c r="K4" s="69" t="s">
        <v>5</v>
      </c>
      <c r="L4" s="70">
        <v>0</v>
      </c>
      <c r="M4" s="68">
        <v>0</v>
      </c>
      <c r="N4" s="69" t="s">
        <v>5</v>
      </c>
      <c r="O4" s="70">
        <v>0</v>
      </c>
      <c r="P4" s="71">
        <f>IF(G4&gt;I4,1,0)+IF(J4&gt;L4,1,0)+IF(M4&gt;O4,1,0)</f>
        <v>0</v>
      </c>
      <c r="Q4" s="72">
        <f>IF(G4&lt;I4,1,0)+IF(J4&lt;L4,1,0)+IF(M4&lt;O4,1,0)</f>
        <v>0</v>
      </c>
      <c r="R4" s="73">
        <f>G4+J4+M4</f>
        <v>0</v>
      </c>
      <c r="S4" s="72">
        <f>I4+L4+O4</f>
        <v>0</v>
      </c>
      <c r="T4" s="621">
        <f>P4*2+Q4*1</f>
        <v>0</v>
      </c>
      <c r="U4" s="621"/>
      <c r="V4" s="74">
        <f>1+IF(T4&lt;T5,1,0)+IF(T4&lt;T6,1,0)+IF(T4&lt;T7,1,0)</f>
        <v>1</v>
      </c>
      <c r="W4" s="62"/>
      <c r="X4" s="65"/>
      <c r="Y4" s="65"/>
      <c r="Z4" s="75"/>
    </row>
    <row r="5" spans="1:26" s="63" customFormat="1" ht="21">
      <c r="A5" s="101">
        <v>2</v>
      </c>
      <c r="B5" s="66" t="s">
        <v>75</v>
      </c>
      <c r="C5" s="67">
        <v>602693433</v>
      </c>
      <c r="D5" s="76">
        <f>I4</f>
        <v>0</v>
      </c>
      <c r="E5" s="77" t="s">
        <v>5</v>
      </c>
      <c r="F5" s="78">
        <f>G4</f>
        <v>0</v>
      </c>
      <c r="G5" s="119"/>
      <c r="H5" s="120"/>
      <c r="I5" s="121"/>
      <c r="J5" s="68">
        <v>0</v>
      </c>
      <c r="K5" s="69" t="s">
        <v>5</v>
      </c>
      <c r="L5" s="70">
        <v>0</v>
      </c>
      <c r="M5" s="68">
        <v>0</v>
      </c>
      <c r="N5" s="69" t="s">
        <v>5</v>
      </c>
      <c r="O5" s="70">
        <v>0</v>
      </c>
      <c r="P5" s="71">
        <f>IF(D5&gt;F5,1,0)+IF(J5&gt;L5,1,0)+IF(M5&gt;O5,1,0)</f>
        <v>0</v>
      </c>
      <c r="Q5" s="72">
        <f>IF(D5&lt;F5,1,0)+IF(J5&lt;L5,1,0)+IF(M5&lt;O5,1,0)</f>
        <v>0</v>
      </c>
      <c r="R5" s="73">
        <f>D5+J5+M5</f>
        <v>0</v>
      </c>
      <c r="S5" s="72">
        <f>F5+L5+O5</f>
        <v>0</v>
      </c>
      <c r="T5" s="621">
        <f>P5*2+Q5*1</f>
        <v>0</v>
      </c>
      <c r="U5" s="621"/>
      <c r="V5" s="74">
        <f>1+IF(T5&lt;T4,1,0)+IF(T5&lt;T6,1,0)+IF(T5&lt;T7,1,0)</f>
        <v>1</v>
      </c>
      <c r="W5" s="62"/>
      <c r="X5" s="65"/>
      <c r="Y5" s="65"/>
      <c r="Z5" s="75"/>
    </row>
    <row r="6" spans="1:26" s="63" customFormat="1" ht="21">
      <c r="A6" s="101">
        <v>3</v>
      </c>
      <c r="B6" s="66" t="s">
        <v>76</v>
      </c>
      <c r="C6" s="67">
        <v>602235700</v>
      </c>
      <c r="D6" s="76">
        <f>L4</f>
        <v>0</v>
      </c>
      <c r="E6" s="77" t="s">
        <v>5</v>
      </c>
      <c r="F6" s="78">
        <f>J4</f>
        <v>0</v>
      </c>
      <c r="G6" s="76">
        <f>L5</f>
        <v>0</v>
      </c>
      <c r="H6" s="77" t="s">
        <v>5</v>
      </c>
      <c r="I6" s="78">
        <f>J5</f>
        <v>0</v>
      </c>
      <c r="J6" s="119"/>
      <c r="K6" s="120"/>
      <c r="L6" s="121"/>
      <c r="M6" s="68">
        <v>0</v>
      </c>
      <c r="N6" s="69" t="s">
        <v>5</v>
      </c>
      <c r="O6" s="70">
        <v>0</v>
      </c>
      <c r="P6" s="71">
        <f>IF(D6&gt;F6,1,0)+IF(G6&gt;I6,1,0)+IF(M6&gt;O6,1,0)</f>
        <v>0</v>
      </c>
      <c r="Q6" s="72">
        <f>IF(D6&lt;F6,1,0)+IF(G6&lt;I6,1,0)+IF(M6&lt;O6,1,0)</f>
        <v>0</v>
      </c>
      <c r="R6" s="73">
        <f>D6+G6+M6</f>
        <v>0</v>
      </c>
      <c r="S6" s="72">
        <f>F6+I6+O6</f>
        <v>0</v>
      </c>
      <c r="T6" s="621">
        <f>P6*2+Q6*1</f>
        <v>0</v>
      </c>
      <c r="U6" s="621"/>
      <c r="V6" s="74">
        <f>1+IF(T6&lt;T4,1,0)+IF(T6&lt;T5,1,0)+IF(T6&lt;T7,1,0)</f>
        <v>1</v>
      </c>
      <c r="W6" s="62"/>
      <c r="X6" s="65"/>
      <c r="Y6" s="65"/>
      <c r="Z6" s="75"/>
    </row>
    <row r="7" spans="1:26" s="63" customFormat="1" ht="21">
      <c r="A7" s="101">
        <v>4</v>
      </c>
      <c r="B7" s="66" t="s">
        <v>77</v>
      </c>
      <c r="C7" s="67">
        <v>737215132</v>
      </c>
      <c r="D7" s="76">
        <f>O4</f>
        <v>0</v>
      </c>
      <c r="E7" s="77" t="s">
        <v>5</v>
      </c>
      <c r="F7" s="78">
        <f>M4</f>
        <v>0</v>
      </c>
      <c r="G7" s="76">
        <f>O5</f>
        <v>0</v>
      </c>
      <c r="H7" s="77" t="s">
        <v>5</v>
      </c>
      <c r="I7" s="78">
        <f>M5</f>
        <v>0</v>
      </c>
      <c r="J7" s="76">
        <f>O6</f>
        <v>0</v>
      </c>
      <c r="K7" s="77" t="s">
        <v>5</v>
      </c>
      <c r="L7" s="78">
        <f>M6</f>
        <v>0</v>
      </c>
      <c r="M7" s="119"/>
      <c r="N7" s="120"/>
      <c r="O7" s="121"/>
      <c r="P7" s="71">
        <f>IF(D7&gt;F7,1,0)+IF(G7&gt;I7,1,0)+IF(J7&gt;L7,1,0)</f>
        <v>0</v>
      </c>
      <c r="Q7" s="72">
        <f>IF(D7&lt;F7,1,0)+IF(G7&lt;I7,1,0)+IF(J7&lt;L7,1,0)</f>
        <v>0</v>
      </c>
      <c r="R7" s="73">
        <f>D7+G7+J7</f>
        <v>0</v>
      </c>
      <c r="S7" s="72">
        <f>F7+I7+L7</f>
        <v>0</v>
      </c>
      <c r="T7" s="621">
        <f>P7*2+Q7*1</f>
        <v>0</v>
      </c>
      <c r="U7" s="621"/>
      <c r="V7" s="74">
        <f>1+IF(T7&lt;T4,1,0)+IF(T7&lt;T5,1,0)+IF(T7&lt;T6,1,0)</f>
        <v>1</v>
      </c>
      <c r="W7" s="62"/>
      <c r="X7" s="65"/>
      <c r="Y7" s="65"/>
      <c r="Z7" s="75"/>
    </row>
    <row r="8" spans="1:26" ht="20.25">
      <c r="A8" s="79"/>
      <c r="B8" s="79"/>
      <c r="C8" s="79"/>
      <c r="D8" s="80"/>
      <c r="E8" s="79"/>
      <c r="F8" s="80"/>
      <c r="G8" s="80"/>
      <c r="H8" s="79"/>
      <c r="I8" s="80"/>
      <c r="J8" s="80"/>
      <c r="K8" s="79"/>
      <c r="L8" s="80"/>
      <c r="M8" s="80"/>
      <c r="N8" s="79"/>
      <c r="O8" s="80"/>
      <c r="P8" s="81"/>
      <c r="Q8" s="80"/>
      <c r="R8" s="81"/>
      <c r="S8" s="80"/>
      <c r="T8" s="624"/>
      <c r="U8" s="624"/>
      <c r="V8" s="79"/>
      <c r="X8" s="83"/>
      <c r="Y8" s="83"/>
      <c r="Z8" s="84"/>
    </row>
    <row r="9" spans="1:26" s="2" customFormat="1" ht="15.75">
      <c r="A9" s="5"/>
      <c r="B9" s="92" t="s">
        <v>79</v>
      </c>
      <c r="C9" s="5"/>
      <c r="D9" s="6"/>
      <c r="E9" s="5"/>
      <c r="F9" s="6"/>
      <c r="G9" s="6"/>
      <c r="H9" s="5"/>
      <c r="I9" s="6"/>
      <c r="J9" s="6"/>
      <c r="K9" s="5"/>
      <c r="L9" s="6"/>
      <c r="M9" s="6"/>
      <c r="N9" s="5"/>
      <c r="O9" s="6"/>
      <c r="P9" s="93"/>
      <c r="Q9" s="6"/>
      <c r="R9" s="93"/>
      <c r="S9" s="6"/>
      <c r="T9" s="7"/>
      <c r="U9" s="7"/>
      <c r="V9" s="5"/>
      <c r="W9" s="1"/>
      <c r="X9" s="3"/>
      <c r="Y9" s="3"/>
      <c r="Z9" s="4"/>
    </row>
    <row r="10" spans="1:26" s="2" customFormat="1" ht="15.75">
      <c r="A10" s="5"/>
      <c r="B10" s="92" t="s">
        <v>78</v>
      </c>
      <c r="C10" s="5"/>
      <c r="D10" s="6"/>
      <c r="E10" s="5"/>
      <c r="F10" s="6"/>
      <c r="G10" s="6"/>
      <c r="H10" s="5"/>
      <c r="I10" s="6"/>
      <c r="J10" s="6"/>
      <c r="K10" s="5"/>
      <c r="L10" s="6"/>
      <c r="M10" s="6"/>
      <c r="N10" s="5"/>
      <c r="O10" s="6"/>
      <c r="P10" s="93"/>
      <c r="Q10" s="6"/>
      <c r="R10" s="93"/>
      <c r="S10" s="6"/>
      <c r="T10" s="7"/>
      <c r="U10" s="7"/>
      <c r="V10" s="5"/>
      <c r="W10" s="1"/>
      <c r="X10" s="3"/>
      <c r="Y10" s="3"/>
      <c r="Z10" s="4"/>
    </row>
    <row r="11" spans="1:26" s="2" customFormat="1" ht="15.75">
      <c r="A11" s="5"/>
      <c r="B11" s="5"/>
      <c r="C11" s="5"/>
      <c r="D11" s="6"/>
      <c r="E11" s="5"/>
      <c r="F11" s="6"/>
      <c r="G11" s="6"/>
      <c r="H11" s="5"/>
      <c r="I11" s="6"/>
      <c r="J11" s="6"/>
      <c r="K11" s="5"/>
      <c r="L11" s="6"/>
      <c r="M11" s="6"/>
      <c r="N11" s="5"/>
      <c r="O11" s="6"/>
      <c r="P11" s="93"/>
      <c r="Q11" s="6"/>
      <c r="R11" s="93"/>
      <c r="S11" s="6"/>
      <c r="T11" s="7"/>
      <c r="U11" s="7"/>
      <c r="V11" s="5"/>
      <c r="W11" s="1"/>
      <c r="X11" s="3"/>
      <c r="Y11" s="3"/>
      <c r="Z11" s="4"/>
    </row>
    <row r="12" spans="1:26" s="98" customFormat="1" ht="20.25">
      <c r="A12" s="94"/>
      <c r="B12" s="627" t="s">
        <v>13</v>
      </c>
      <c r="C12" s="627"/>
      <c r="D12" s="627"/>
      <c r="E12" s="627"/>
      <c r="F12" s="627"/>
      <c r="G12" s="627"/>
      <c r="H12" s="627"/>
      <c r="I12" s="627"/>
      <c r="J12" s="627"/>
      <c r="K12" s="627"/>
      <c r="L12" s="627"/>
      <c r="M12" s="627"/>
      <c r="N12" s="627"/>
      <c r="O12" s="627"/>
      <c r="P12" s="627"/>
      <c r="Q12" s="627"/>
      <c r="R12" s="627"/>
      <c r="S12" s="627"/>
      <c r="T12" s="627"/>
      <c r="U12" s="627"/>
      <c r="V12" s="627"/>
      <c r="W12" s="95"/>
      <c r="X12" s="96"/>
      <c r="Y12" s="96"/>
      <c r="Z12" s="97"/>
    </row>
    <row r="13" spans="1:22" s="98" customFormat="1" ht="18">
      <c r="A13" s="99"/>
      <c r="B13" s="622" t="s">
        <v>14</v>
      </c>
      <c r="C13" s="622"/>
      <c r="D13" s="622"/>
      <c r="E13" s="622"/>
      <c r="F13" s="622"/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622"/>
      <c r="R13" s="622"/>
      <c r="S13" s="622"/>
      <c r="T13" s="622"/>
      <c r="U13" s="622"/>
      <c r="V13" s="622"/>
    </row>
    <row r="14" spans="1:22" s="98" customFormat="1" ht="18">
      <c r="A14" s="99"/>
      <c r="B14" s="622"/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</row>
    <row r="15" spans="1:22" s="98" customFormat="1" ht="18">
      <c r="A15" s="99"/>
      <c r="B15" s="622"/>
      <c r="C15" s="622"/>
      <c r="D15" s="622"/>
      <c r="E15" s="622"/>
      <c r="F15" s="622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</row>
    <row r="16" spans="1:22" s="98" customFormat="1" ht="18">
      <c r="A16" s="99"/>
      <c r="B16" s="622"/>
      <c r="C16" s="622"/>
      <c r="D16" s="622"/>
      <c r="E16" s="622"/>
      <c r="F16" s="622"/>
      <c r="G16" s="622"/>
      <c r="H16" s="622"/>
      <c r="I16" s="622"/>
      <c r="J16" s="622"/>
      <c r="K16" s="622"/>
      <c r="L16" s="622"/>
      <c r="M16" s="622"/>
      <c r="N16" s="622"/>
      <c r="O16" s="622"/>
      <c r="P16" s="622"/>
      <c r="Q16" s="622"/>
      <c r="R16" s="622"/>
      <c r="S16" s="622"/>
      <c r="T16" s="622"/>
      <c r="U16" s="622"/>
      <c r="V16" s="622"/>
    </row>
    <row r="17" spans="1:23" s="98" customFormat="1" ht="18">
      <c r="A17" s="95"/>
      <c r="B17" s="623" t="s">
        <v>15</v>
      </c>
      <c r="C17" s="623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23"/>
      <c r="O17" s="623"/>
      <c r="P17" s="623"/>
      <c r="Q17" s="623"/>
      <c r="R17" s="623"/>
      <c r="S17" s="623"/>
      <c r="T17" s="623"/>
      <c r="U17" s="623"/>
      <c r="V17" s="623"/>
      <c r="W17" s="95"/>
    </row>
    <row r="18" spans="1:23" s="98" customFormat="1" ht="18">
      <c r="A18" s="95"/>
      <c r="B18" s="623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623"/>
      <c r="N18" s="623"/>
      <c r="O18" s="623"/>
      <c r="P18" s="623"/>
      <c r="Q18" s="623"/>
      <c r="R18" s="623"/>
      <c r="S18" s="623"/>
      <c r="T18" s="623"/>
      <c r="U18" s="623"/>
      <c r="V18" s="623"/>
      <c r="W18" s="95"/>
    </row>
    <row r="19" spans="1:23" s="98" customFormat="1" ht="18">
      <c r="A19" s="95"/>
      <c r="B19" s="623"/>
      <c r="C19" s="623"/>
      <c r="D19" s="623"/>
      <c r="E19" s="623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3"/>
      <c r="Q19" s="623"/>
      <c r="R19" s="623"/>
      <c r="S19" s="623"/>
      <c r="T19" s="623"/>
      <c r="U19" s="623"/>
      <c r="V19" s="623"/>
      <c r="W19" s="95"/>
    </row>
    <row r="20" spans="1:23" s="98" customFormat="1" ht="18">
      <c r="A20" s="95"/>
      <c r="B20" s="623"/>
      <c r="C20" s="623"/>
      <c r="D20" s="623"/>
      <c r="E20" s="623"/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3"/>
      <c r="Q20" s="623"/>
      <c r="R20" s="623"/>
      <c r="S20" s="623"/>
      <c r="T20" s="623"/>
      <c r="U20" s="623"/>
      <c r="V20" s="623"/>
      <c r="W20" s="95"/>
    </row>
    <row r="21" spans="1:23" s="98" customFormat="1" ht="18">
      <c r="A21" s="95"/>
      <c r="B21" s="625" t="s">
        <v>16</v>
      </c>
      <c r="C21" s="625"/>
      <c r="D21" s="625"/>
      <c r="E21" s="625"/>
      <c r="F21" s="625"/>
      <c r="G21" s="625"/>
      <c r="H21" s="625"/>
      <c r="I21" s="625"/>
      <c r="J21" s="625"/>
      <c r="K21" s="625"/>
      <c r="L21" s="625"/>
      <c r="M21" s="625"/>
      <c r="N21" s="625"/>
      <c r="O21" s="625"/>
      <c r="P21" s="625"/>
      <c r="Q21" s="625"/>
      <c r="R21" s="625"/>
      <c r="S21" s="625"/>
      <c r="T21" s="625"/>
      <c r="U21" s="625"/>
      <c r="V21" s="625"/>
      <c r="W21" s="95"/>
    </row>
    <row r="22" spans="1:23" s="98" customFormat="1" ht="18">
      <c r="A22" s="95"/>
      <c r="B22" s="625"/>
      <c r="C22" s="625"/>
      <c r="D22" s="625"/>
      <c r="E22" s="625"/>
      <c r="F22" s="625"/>
      <c r="G22" s="625"/>
      <c r="H22" s="625"/>
      <c r="I22" s="625"/>
      <c r="J22" s="625"/>
      <c r="K22" s="625"/>
      <c r="L22" s="625"/>
      <c r="M22" s="625"/>
      <c r="N22" s="625"/>
      <c r="O22" s="625"/>
      <c r="P22" s="625"/>
      <c r="Q22" s="625"/>
      <c r="R22" s="625"/>
      <c r="S22" s="625"/>
      <c r="T22" s="625"/>
      <c r="U22" s="625"/>
      <c r="V22" s="625"/>
      <c r="W22" s="95"/>
    </row>
    <row r="23" spans="1:23" s="98" customFormat="1" ht="18">
      <c r="A23" s="95"/>
      <c r="B23" s="625"/>
      <c r="C23" s="625"/>
      <c r="D23" s="625"/>
      <c r="E23" s="625"/>
      <c r="F23" s="625"/>
      <c r="G23" s="625"/>
      <c r="H23" s="625"/>
      <c r="I23" s="625"/>
      <c r="J23" s="625"/>
      <c r="K23" s="625"/>
      <c r="L23" s="625"/>
      <c r="M23" s="625"/>
      <c r="N23" s="625"/>
      <c r="O23" s="625"/>
      <c r="P23" s="625"/>
      <c r="Q23" s="625"/>
      <c r="R23" s="625"/>
      <c r="S23" s="625"/>
      <c r="T23" s="625"/>
      <c r="U23" s="625"/>
      <c r="V23" s="625"/>
      <c r="W23" s="95"/>
    </row>
    <row r="24" spans="2:22" ht="20.25">
      <c r="B24" s="626"/>
      <c r="C24" s="626"/>
      <c r="D24" s="626"/>
      <c r="E24" s="626"/>
      <c r="F24" s="626"/>
      <c r="G24" s="626"/>
      <c r="H24" s="626"/>
      <c r="I24" s="626"/>
      <c r="J24" s="626"/>
      <c r="K24" s="626"/>
      <c r="L24" s="626"/>
      <c r="M24" s="626"/>
      <c r="N24" s="626"/>
      <c r="O24" s="626"/>
      <c r="P24" s="626"/>
      <c r="Q24" s="626"/>
      <c r="R24" s="626"/>
      <c r="S24" s="626"/>
      <c r="T24" s="626"/>
      <c r="U24" s="626"/>
      <c r="V24" s="626"/>
    </row>
    <row r="25" spans="2:16" ht="20.25">
      <c r="B25" s="100" t="s">
        <v>80</v>
      </c>
      <c r="L25" s="88" t="s">
        <v>81</v>
      </c>
      <c r="P25" s="90"/>
    </row>
    <row r="26" ht="20.25">
      <c r="P26" s="90"/>
    </row>
    <row r="27" ht="20.25">
      <c r="P27" s="90"/>
    </row>
    <row r="28" ht="20.25">
      <c r="P28" s="90"/>
    </row>
    <row r="29" ht="20.25">
      <c r="P29" s="90"/>
    </row>
    <row r="30" ht="20.25">
      <c r="P30" s="90"/>
    </row>
    <row r="31" ht="20.25">
      <c r="P31" s="90"/>
    </row>
    <row r="32" ht="20.25">
      <c r="P32" s="90"/>
    </row>
    <row r="33" ht="20.25">
      <c r="P33" s="90"/>
    </row>
    <row r="34" ht="20.25">
      <c r="P34" s="90"/>
    </row>
    <row r="35" ht="20.25">
      <c r="P35" s="90"/>
    </row>
    <row r="36" ht="20.25">
      <c r="P36" s="90"/>
    </row>
    <row r="37" ht="20.25">
      <c r="P37" s="90"/>
    </row>
    <row r="38" ht="20.25">
      <c r="P38" s="90"/>
    </row>
    <row r="39" ht="20.25">
      <c r="P39" s="90"/>
    </row>
    <row r="40" ht="20.25">
      <c r="P40" s="90"/>
    </row>
  </sheetData>
  <sheetProtection/>
  <protectedRanges>
    <protectedRange sqref="G4 I4 J4:J5 L4:L5 M4:M6 O4:O6 B4:B7 B12:V26 V4:V7" name="Oblast1_1"/>
  </protectedRanges>
  <mergeCells count="21">
    <mergeCell ref="A1:V1"/>
    <mergeCell ref="R3:S3"/>
    <mergeCell ref="T3:U3"/>
    <mergeCell ref="T4:U4"/>
    <mergeCell ref="T5:U5"/>
    <mergeCell ref="B23:V23"/>
    <mergeCell ref="T7:U7"/>
    <mergeCell ref="B20:V20"/>
    <mergeCell ref="B13:V13"/>
    <mergeCell ref="B14:V14"/>
    <mergeCell ref="B15:V15"/>
    <mergeCell ref="B24:V24"/>
    <mergeCell ref="B16:V16"/>
    <mergeCell ref="B17:V17"/>
    <mergeCell ref="B18:V18"/>
    <mergeCell ref="B19:V19"/>
    <mergeCell ref="T6:U6"/>
    <mergeCell ref="B21:V21"/>
    <mergeCell ref="T8:U8"/>
    <mergeCell ref="B12:V12"/>
    <mergeCell ref="B22:V2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5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421875" style="11" customWidth="1"/>
    <col min="2" max="2" width="11.28125" style="13" customWidth="1"/>
    <col min="3" max="3" width="11.57421875" style="13" customWidth="1"/>
    <col min="4" max="4" width="25.00390625" style="13" customWidth="1"/>
    <col min="5" max="16384" width="9.140625" style="13" customWidth="1"/>
  </cols>
  <sheetData>
    <row r="1" spans="2:7" ht="15.75">
      <c r="B1" s="166" t="s">
        <v>152</v>
      </c>
      <c r="C1" s="167"/>
      <c r="D1" s="167"/>
      <c r="E1" s="168"/>
      <c r="F1" s="168"/>
      <c r="G1" s="168"/>
    </row>
    <row r="2" spans="2:9" ht="15.75">
      <c r="B2" s="166" t="s">
        <v>153</v>
      </c>
      <c r="C2" s="167"/>
      <c r="D2" s="167"/>
      <c r="E2" s="167"/>
      <c r="F2" s="167"/>
      <c r="G2" s="167"/>
      <c r="H2" s="167"/>
      <c r="I2" s="168"/>
    </row>
    <row r="4" spans="1:2" ht="15.75">
      <c r="A4" s="11" t="s">
        <v>113</v>
      </c>
      <c r="B4" s="169" t="s">
        <v>154</v>
      </c>
    </row>
    <row r="5" ht="15.75">
      <c r="B5" s="13" t="s">
        <v>198</v>
      </c>
    </row>
    <row r="6" ht="15.75">
      <c r="B6" s="170" t="s">
        <v>199</v>
      </c>
    </row>
    <row r="7" ht="15.75">
      <c r="B7" s="169"/>
    </row>
    <row r="8" spans="1:2" ht="15.75">
      <c r="A8" s="11" t="s">
        <v>155</v>
      </c>
      <c r="B8" s="13" t="s">
        <v>156</v>
      </c>
    </row>
    <row r="9" ht="15.75">
      <c r="B9" s="13" t="s">
        <v>200</v>
      </c>
    </row>
    <row r="10" ht="15.75">
      <c r="B10" s="13" t="s">
        <v>201</v>
      </c>
    </row>
    <row r="11" ht="15.75">
      <c r="B11" s="13" t="s">
        <v>202</v>
      </c>
    </row>
    <row r="12" ht="15.75">
      <c r="B12" s="13" t="s">
        <v>157</v>
      </c>
    </row>
    <row r="14" spans="1:9" ht="15.75">
      <c r="A14" s="11" t="s">
        <v>158</v>
      </c>
      <c r="B14" s="167" t="s">
        <v>203</v>
      </c>
      <c r="C14" s="167"/>
      <c r="D14" s="167"/>
      <c r="E14" s="167"/>
      <c r="F14" s="167"/>
      <c r="G14" s="167"/>
      <c r="H14" s="167"/>
      <c r="I14" s="168"/>
    </row>
    <row r="15" spans="2:9" ht="15.75">
      <c r="B15" s="167" t="s">
        <v>159</v>
      </c>
      <c r="C15" s="167"/>
      <c r="D15" s="167"/>
      <c r="E15" s="167"/>
      <c r="F15" s="167"/>
      <c r="G15" s="167"/>
      <c r="H15" s="167"/>
      <c r="I15" s="168"/>
    </row>
    <row r="17" spans="1:2" ht="15.75">
      <c r="A17" s="11" t="s">
        <v>160</v>
      </c>
      <c r="B17" s="13" t="s">
        <v>161</v>
      </c>
    </row>
    <row r="18" ht="15.75">
      <c r="B18" s="13" t="s">
        <v>162</v>
      </c>
    </row>
    <row r="19" ht="15.75">
      <c r="B19" s="13" t="s">
        <v>204</v>
      </c>
    </row>
    <row r="20" ht="15.75">
      <c r="B20" s="13" t="s">
        <v>163</v>
      </c>
    </row>
    <row r="22" spans="1:2" ht="15.75">
      <c r="A22" s="11" t="s">
        <v>164</v>
      </c>
      <c r="B22" s="13" t="s">
        <v>165</v>
      </c>
    </row>
    <row r="23" ht="15.75">
      <c r="B23" s="13" t="s">
        <v>205</v>
      </c>
    </row>
    <row r="24" ht="15.75">
      <c r="B24" s="13" t="s">
        <v>166</v>
      </c>
    </row>
    <row r="25" ht="15.75">
      <c r="B25" s="13" t="s">
        <v>167</v>
      </c>
    </row>
    <row r="27" spans="1:2" ht="15.75">
      <c r="A27" s="11" t="s">
        <v>168</v>
      </c>
      <c r="B27" s="13" t="s">
        <v>169</v>
      </c>
    </row>
    <row r="28" ht="15.75">
      <c r="B28" s="13" t="s">
        <v>206</v>
      </c>
    </row>
    <row r="29" ht="15.75">
      <c r="B29" s="13" t="s">
        <v>170</v>
      </c>
    </row>
    <row r="30" ht="15.75">
      <c r="B30" s="13" t="s">
        <v>171</v>
      </c>
    </row>
    <row r="32" spans="1:2" ht="15.75">
      <c r="A32" s="11" t="s">
        <v>172</v>
      </c>
      <c r="B32" s="13" t="s">
        <v>207</v>
      </c>
    </row>
    <row r="33" ht="15.75">
      <c r="B33" s="13" t="s">
        <v>173</v>
      </c>
    </row>
    <row r="34" ht="15.75">
      <c r="B34" s="13" t="s">
        <v>174</v>
      </c>
    </row>
    <row r="36" spans="1:2" ht="15.75">
      <c r="A36" s="11" t="s">
        <v>175</v>
      </c>
      <c r="B36" s="169" t="s">
        <v>208</v>
      </c>
    </row>
    <row r="37" spans="2:9" ht="15.75">
      <c r="B37" s="169" t="s">
        <v>209</v>
      </c>
      <c r="G37" s="168"/>
      <c r="H37" s="168"/>
      <c r="I37" s="168"/>
    </row>
    <row r="38" spans="2:9" ht="15.75">
      <c r="B38" s="171" t="s">
        <v>176</v>
      </c>
      <c r="C38" s="172" t="s">
        <v>177</v>
      </c>
      <c r="E38" s="168"/>
      <c r="F38" s="168"/>
      <c r="G38" s="168"/>
      <c r="I38" s="168"/>
    </row>
    <row r="40" spans="1:2" ht="15.75">
      <c r="A40" s="11" t="s">
        <v>178</v>
      </c>
      <c r="B40" s="13" t="s">
        <v>179</v>
      </c>
    </row>
    <row r="41" ht="15.75">
      <c r="B41" s="13" t="s">
        <v>210</v>
      </c>
    </row>
    <row r="42" ht="15.75">
      <c r="B42" s="170" t="s">
        <v>180</v>
      </c>
    </row>
    <row r="44" spans="1:2" ht="15.75">
      <c r="A44" s="11" t="s">
        <v>181</v>
      </c>
      <c r="B44" s="170" t="s">
        <v>211</v>
      </c>
    </row>
    <row r="45" ht="15.75">
      <c r="B45" s="13" t="s">
        <v>182</v>
      </c>
    </row>
    <row r="46" ht="15.75">
      <c r="B46" s="170" t="s">
        <v>212</v>
      </c>
    </row>
    <row r="47" ht="15.75">
      <c r="B47" s="13" t="s">
        <v>183</v>
      </c>
    </row>
    <row r="48" ht="15.75">
      <c r="B48" s="13" t="s">
        <v>213</v>
      </c>
    </row>
    <row r="49" ht="15.75">
      <c r="B49" s="13" t="s">
        <v>184</v>
      </c>
    </row>
    <row r="51" spans="1:3" ht="15.75">
      <c r="A51" s="11" t="s">
        <v>185</v>
      </c>
      <c r="B51" s="173" t="s">
        <v>186</v>
      </c>
      <c r="C51" s="167"/>
    </row>
    <row r="53" spans="2:10" ht="15.75">
      <c r="B53" s="166" t="s">
        <v>187</v>
      </c>
      <c r="C53" s="167"/>
      <c r="D53" s="167"/>
      <c r="E53" s="167"/>
      <c r="F53" s="167"/>
      <c r="G53" s="167"/>
      <c r="H53" s="167"/>
      <c r="I53" s="168"/>
      <c r="J53" s="168"/>
    </row>
    <row r="54" spans="2:10" ht="15.75">
      <c r="B54" s="166" t="s">
        <v>188</v>
      </c>
      <c r="C54" s="167"/>
      <c r="D54" s="167"/>
      <c r="E54" s="167"/>
      <c r="F54" s="168" t="s">
        <v>189</v>
      </c>
      <c r="I54" s="168"/>
      <c r="J54" s="168"/>
    </row>
    <row r="55" spans="9:10" ht="15.75">
      <c r="I55" s="168"/>
      <c r="J55" s="168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Čepčář</dc:creator>
  <cp:keywords/>
  <dc:description/>
  <cp:lastModifiedBy>Vojta</cp:lastModifiedBy>
  <cp:lastPrinted>2013-01-16T10:42:47Z</cp:lastPrinted>
  <dcterms:created xsi:type="dcterms:W3CDTF">2013-01-04T13:11:57Z</dcterms:created>
  <dcterms:modified xsi:type="dcterms:W3CDTF">2017-09-20T11:45:27Z</dcterms:modified>
  <cp:category/>
  <cp:version/>
  <cp:contentType/>
  <cp:contentStatus/>
</cp:coreProperties>
</file>